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D80570DA-CF28-DF4A-BC07-636754B14566}" xr6:coauthVersionLast="47" xr6:coauthVersionMax="47" xr10:uidLastSave="{00000000-0000-0000-0000-000000000000}"/>
  <bookViews>
    <workbookView xWindow="0" yWindow="760" windowWidth="27400" windowHeight="16140" tabRatio="500" activeTab="4" xr2:uid="{00000000-000D-0000-FFFF-FFFF00000000}"/>
  </bookViews>
  <sheets>
    <sheet name="Mode d'emploi" sheetId="1" r:id="rId1"/>
    <sheet name="Rétroplanning" sheetId="2" r:id="rId2"/>
    <sheet name="Prestataires" sheetId="3" r:id="rId3"/>
    <sheet name="Budget" sheetId="4" r:id="rId4"/>
    <sheet name="Participants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5" l="1"/>
  <c r="B6" i="5"/>
  <c r="F5" i="5" s="1"/>
  <c r="D5" i="5"/>
  <c r="B5" i="5"/>
  <c r="D6" i="5" s="1"/>
  <c r="E19" i="4"/>
  <c r="G19" i="4" s="1"/>
  <c r="C19" i="4"/>
  <c r="F18" i="4"/>
  <c r="C18" i="4"/>
  <c r="G18" i="4" s="1"/>
  <c r="G17" i="4"/>
  <c r="F17" i="4"/>
  <c r="D17" i="4"/>
  <c r="G16" i="4"/>
  <c r="F16" i="4"/>
  <c r="D16" i="4"/>
  <c r="G15" i="4"/>
  <c r="F15" i="4"/>
  <c r="D15" i="4"/>
  <c r="G14" i="4"/>
  <c r="F14" i="4"/>
  <c r="D14" i="4"/>
  <c r="G13" i="4"/>
  <c r="F13" i="4"/>
  <c r="D13" i="4"/>
  <c r="G12" i="4"/>
  <c r="F12" i="4"/>
  <c r="D12" i="4"/>
  <c r="G11" i="4"/>
  <c r="F11" i="4"/>
  <c r="D11" i="4"/>
  <c r="G10" i="4"/>
  <c r="F10" i="4"/>
  <c r="D10" i="4"/>
  <c r="G9" i="4"/>
  <c r="F9" i="4"/>
  <c r="D9" i="4"/>
  <c r="D19" i="4" s="1"/>
  <c r="F6" i="4"/>
  <c r="F5" i="4"/>
  <c r="C5" i="4"/>
  <c r="F4" i="4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P18" i="3"/>
  <c r="N18" i="3"/>
  <c r="O18" i="3" s="1"/>
  <c r="E18" i="3"/>
  <c r="P17" i="3"/>
  <c r="O17" i="3"/>
  <c r="N17" i="3"/>
  <c r="E17" i="3"/>
  <c r="P16" i="3"/>
  <c r="O16" i="3"/>
  <c r="N16" i="3"/>
  <c r="E16" i="3"/>
  <c r="P15" i="3"/>
  <c r="N15" i="3"/>
  <c r="O15" i="3" s="1"/>
  <c r="E15" i="3"/>
  <c r="P14" i="3"/>
  <c r="O14" i="3"/>
  <c r="N14" i="3"/>
  <c r="E14" i="3"/>
  <c r="P13" i="3"/>
  <c r="N13" i="3"/>
  <c r="O13" i="3" s="1"/>
  <c r="E13" i="3"/>
  <c r="P12" i="3"/>
  <c r="O12" i="3"/>
  <c r="N12" i="3"/>
  <c r="E12" i="3"/>
  <c r="P11" i="3"/>
  <c r="O11" i="3"/>
  <c r="N11" i="3"/>
  <c r="E11" i="3"/>
  <c r="P10" i="3"/>
  <c r="N10" i="3"/>
  <c r="O10" i="3" s="1"/>
  <c r="E10" i="3"/>
  <c r="P9" i="3"/>
  <c r="O9" i="3"/>
  <c r="N9" i="3"/>
  <c r="E9" i="3"/>
  <c r="G70" i="2"/>
  <c r="D70" i="2"/>
  <c r="G69" i="2"/>
  <c r="D69" i="2"/>
  <c r="G68" i="2"/>
  <c r="D68" i="2"/>
  <c r="G67" i="2"/>
  <c r="D67" i="2"/>
  <c r="G66" i="2"/>
  <c r="D66" i="2"/>
  <c r="G65" i="2"/>
  <c r="D65" i="2"/>
  <c r="G64" i="2"/>
  <c r="D64" i="2"/>
  <c r="G63" i="2"/>
  <c r="D63" i="2"/>
  <c r="G62" i="2"/>
  <c r="D62" i="2"/>
  <c r="G61" i="2"/>
  <c r="D61" i="2"/>
  <c r="G60" i="2"/>
  <c r="D60" i="2"/>
  <c r="G59" i="2"/>
  <c r="D59" i="2"/>
  <c r="D58" i="2"/>
  <c r="G58" i="2" s="1"/>
  <c r="D57" i="2"/>
  <c r="G57" i="2" s="1"/>
  <c r="D56" i="2"/>
  <c r="G56" i="2" s="1"/>
  <c r="G55" i="2"/>
  <c r="D55" i="2"/>
  <c r="G54" i="2"/>
  <c r="D54" i="2"/>
  <c r="D53" i="2"/>
  <c r="G53" i="2" s="1"/>
  <c r="D52" i="2"/>
  <c r="G52" i="2" s="1"/>
  <c r="D51" i="2"/>
  <c r="G51" i="2" s="1"/>
  <c r="G50" i="2"/>
  <c r="D50" i="2"/>
  <c r="G49" i="2"/>
  <c r="D49" i="2"/>
  <c r="D48" i="2"/>
  <c r="G48" i="2" s="1"/>
  <c r="D47" i="2"/>
  <c r="G47" i="2" s="1"/>
  <c r="D46" i="2"/>
  <c r="G46" i="2" s="1"/>
  <c r="G45" i="2"/>
  <c r="D45" i="2"/>
  <c r="G44" i="2"/>
  <c r="D44" i="2"/>
  <c r="D43" i="2"/>
  <c r="G43" i="2" s="1"/>
  <c r="D42" i="2"/>
  <c r="G42" i="2" s="1"/>
  <c r="D41" i="2"/>
  <c r="G41" i="2" s="1"/>
  <c r="G40" i="2"/>
  <c r="D40" i="2"/>
  <c r="G39" i="2"/>
  <c r="D39" i="2"/>
  <c r="D38" i="2"/>
  <c r="G38" i="2" s="1"/>
  <c r="D37" i="2"/>
  <c r="G37" i="2" s="1"/>
  <c r="D36" i="2"/>
  <c r="G36" i="2" s="1"/>
  <c r="G35" i="2"/>
  <c r="D35" i="2"/>
  <c r="G34" i="2"/>
  <c r="D34" i="2"/>
  <c r="D33" i="2"/>
  <c r="G33" i="2" s="1"/>
  <c r="D32" i="2"/>
  <c r="G32" i="2" s="1"/>
  <c r="D31" i="2"/>
  <c r="G31" i="2" s="1"/>
  <c r="G30" i="2"/>
  <c r="D30" i="2"/>
  <c r="G29" i="2"/>
  <c r="D29" i="2"/>
  <c r="D28" i="2"/>
  <c r="G28" i="2" s="1"/>
  <c r="D27" i="2"/>
  <c r="G27" i="2" s="1"/>
  <c r="D26" i="2"/>
  <c r="G26" i="2" s="1"/>
  <c r="G25" i="2"/>
  <c r="D25" i="2"/>
  <c r="G24" i="2"/>
  <c r="D24" i="2"/>
  <c r="D23" i="2"/>
  <c r="G23" i="2" s="1"/>
  <c r="D22" i="2"/>
  <c r="G22" i="2" s="1"/>
  <c r="D21" i="2"/>
  <c r="G21" i="2" s="1"/>
  <c r="G20" i="2"/>
  <c r="D20" i="2"/>
  <c r="G19" i="2"/>
  <c r="D19" i="2"/>
  <c r="D18" i="2"/>
  <c r="G18" i="2" s="1"/>
  <c r="D17" i="2"/>
  <c r="G17" i="2" s="1"/>
  <c r="D16" i="2"/>
  <c r="G16" i="2" s="1"/>
  <c r="G15" i="2"/>
  <c r="D15" i="2"/>
  <c r="G14" i="2"/>
  <c r="D14" i="2"/>
  <c r="D13" i="2"/>
  <c r="G13" i="2" s="1"/>
  <c r="D12" i="2"/>
  <c r="G12" i="2" s="1"/>
  <c r="D11" i="2"/>
  <c r="G11" i="2" s="1"/>
  <c r="G10" i="2"/>
  <c r="D10" i="2"/>
  <c r="G9" i="2"/>
  <c r="D9" i="2"/>
  <c r="F6" i="2"/>
  <c r="F5" i="2"/>
  <c r="F4" i="2"/>
  <c r="F1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4" authorId="0" shapeId="0" xr:uid="{00000000-0006-0000-0100-000001000000}">
      <text>
        <r>
          <rPr>
            <sz val="10"/>
            <rFont val="Arial"/>
            <family val="2"/>
          </rPr>
          <t>Date d'exemple : remplacez-la par la date de votre séminaire.</t>
        </r>
      </text>
    </comment>
    <comment ref="C6" authorId="0" shapeId="0" xr:uid="{00000000-0006-0000-0100-000002000000}">
      <text>
        <r>
          <rPr>
            <sz val="10"/>
            <rFont val="Arial"/>
            <family val="2"/>
          </rPr>
          <t>Valeur d'exemple, reprise dans l'onglet Budget pour le coût par participant.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9" authorId="0" shapeId="0" xr:uid="{00000000-0006-0000-0200-000001000000}">
      <text>
        <r>
          <rPr>
            <sz val="10"/>
            <rFont val="Arial"/>
            <family val="2"/>
          </rPr>
          <t>Ligne d'exemple (montants fictifs) : remplacez-la par votre premier devis.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6" authorId="0" shapeId="0" xr:uid="{00000000-0006-0000-0300-000001000000}">
      <text>
        <r>
          <rPr>
            <sz val="10"/>
            <rFont val="Arial"/>
            <family val="2"/>
          </rPr>
          <t>Hypothèse par défaut : 5 % du prévu. Ajustez selon votre prudence.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9" authorId="0" shapeId="0" xr:uid="{00000000-0006-0000-0400-000001000000}">
      <text>
        <r>
          <rPr>
            <sz val="10"/>
            <rFont val="Arial"/>
            <family val="2"/>
          </rPr>
          <t>Ligne d'exemple : remplacez-la par votre premier participant.</t>
        </r>
      </text>
    </comment>
  </commentList>
</comments>
</file>

<file path=xl/sharedStrings.xml><?xml version="1.0" encoding="utf-8"?>
<sst xmlns="http://schemas.openxmlformats.org/spreadsheetml/2006/main" count="307" uniqueCount="197">
  <si>
    <t>Rétroplanning séminaire</t>
  </si>
  <si>
    <t>Le fichier pour organiser votre séminaire sans rien oublier — proposé par Bandyy</t>
  </si>
  <si>
    <t>Par où commencer</t>
  </si>
  <si>
    <t>1.  Ouvrez l'onglet Rétroplanning et saisissez la date de votre séminaire en haut. Toutes les échéances se calculent automatiquement.</t>
  </si>
  <si>
    <t xml:space="preserve">      Le fichier démarre six mois avant le jour J : le lieu et l'hébergement se réservent très en amont, tout le reste tient sur les trois derniers mois.</t>
  </si>
  <si>
    <t>2.  Parcourez les tâches, attribuez un responsable, mettez à jour les statuts. La colonne Alerte vous signale ce qui est en retard ou à faire cette semaine.</t>
  </si>
  <si>
    <t>3.  Utilisez l'onglet Prestataires dès vos premières demandes de devis : vous comparez les offres au même endroit.</t>
  </si>
  <si>
    <t>4.  L'onglet Budget récupère automatiquement les devis que vous marquez « Retenu ». Ajoutez le réel au fur et à mesure.</t>
  </si>
  <si>
    <t>5.  L'onglet Participants vous aide à suivre les réponses, régimes, transports et chambres.</t>
  </si>
  <si>
    <t>Légende</t>
  </si>
  <si>
    <t>Les cellules sur fond orange clair sont à remplir. Les autres colonnes se calculent toutes seules : inutile d'y toucher.</t>
  </si>
  <si>
    <t>Les lignes marquées « EXEMPLE » montrent le format attendu : remplacez-les par vos propres données.</t>
  </si>
  <si>
    <t>Ajoutez, supprimez ou renommez des tâches librement : ce fichier couvre la plupart des séminaires, adaptez-le au vôtre.</t>
  </si>
  <si>
    <t>Le conseil terrain</t>
  </si>
  <si>
    <t>N'ouvrez pas l'onglet Budget en premier. C'est le réflexe de tout le monde, et c'est la meilleure façon de se décourager. Commencez par le rétroplanning : savoir où vous en êtes est plus rassurant que n'importe quel tableau de coûts.</t>
  </si>
  <si>
    <t>À propos</t>
  </si>
  <si>
    <t>Ce fichier vient du terrain : nous avons organisé des séminaires pendant des années avant de construire Bandyy. Il vous aide à préparer. Pour exécuter (invitations, inscriptions, relances automatiques, régimes, hébergement, transport), Bandyy prend le relais — surtout au-delà de 50 participants, là où le tableur atteint ses limites.</t>
  </si>
  <si>
    <t>bandyy.fr</t>
  </si>
  <si>
    <t>Rétroplanning — de J-6 mois au jour J</t>
  </si>
  <si>
    <t>Saisissez la date du séminaire : les échéances se calculent seules.</t>
  </si>
  <si>
    <t>Date du séminaire</t>
  </si>
  <si>
    <t>Aujourd'hui</t>
  </si>
  <si>
    <t>Nom du séminaire</t>
  </si>
  <si>
    <t>Séminaire annuel</t>
  </si>
  <si>
    <t>Jours restants</t>
  </si>
  <si>
    <t>Participants estimés</t>
  </si>
  <si>
    <t>Avancement</t>
  </si>
  <si>
    <t>Phase</t>
  </si>
  <si>
    <t>Tâche</t>
  </si>
  <si>
    <t>Sem. avant J</t>
  </si>
  <si>
    <t>Échéance</t>
  </si>
  <si>
    <t>Responsable</t>
  </si>
  <si>
    <t>Statut</t>
  </si>
  <si>
    <t>Alerte</t>
  </si>
  <si>
    <t>Notes</t>
  </si>
  <si>
    <t>Amont</t>
  </si>
  <si>
    <t>Définir les objectifs du séminaire</t>
  </si>
  <si>
    <t>À faire</t>
  </si>
  <si>
    <t>Un objectif flou donne un programme flou. Écrivez-le en une phrase avant tout le reste.</t>
  </si>
  <si>
    <t>Fixer la date et vérifier les conflits (vacances scolaires, clôtures, salons)</t>
  </si>
  <si>
    <t>Vérifiez aussi l'agenda de la direction : sa présence conditionne souvent tout le reste.</t>
  </si>
  <si>
    <t>Valider le budget global et les règles de prise en charge</t>
  </si>
  <si>
    <t>Estimer le nombre de participants</t>
  </si>
  <si>
    <t>Même approximatif : c'est le chiffre qui détermine les lieux capables de vous accueillir.</t>
  </si>
  <si>
    <t>Désigner un référent et constituer l'équipe projet</t>
  </si>
  <si>
    <t>Définir le format (durée, nuitées, résidentiel ou non)</t>
  </si>
  <si>
    <t>Rédiger le cahier des charges lieu + hébergement</t>
  </si>
  <si>
    <t>Un même brief pour tous les lieux : c'est la seule façon de comparer des devis comparables.</t>
  </si>
  <si>
    <t>Consulter les lieux (voir onglet Prestataires)</t>
  </si>
  <si>
    <t>Lieu et hébergement sont le vrai point de blocage d'un séminaire. Six mois avant, ce n'est pas trop tôt : les belles adresses partent un an à l'avance au printemps et en septembre.</t>
  </si>
  <si>
    <t>Visiter les lieux finalistes</t>
  </si>
  <si>
    <t>Vérifiez sur place ce qui ne se voit pas sur plaquette : acoustique, lumière du jour, distance salle / chambres / restaurant.</t>
  </si>
  <si>
    <t>Vérifier l'accessibilité PMR du lieu</t>
  </si>
  <si>
    <t>Choisir et réserver le lieu (contrat + acompte)</t>
  </si>
  <si>
    <t>Tant que le contrat n'est pas signé, vous n'avez rien. Une option se perd en 48 h.</t>
  </si>
  <si>
    <t>Bloquer les chambres / l'hébergement</t>
  </si>
  <si>
    <t>Notez la date de libération des chambres non utilisées : au-delà, elles vous sont facturées.</t>
  </si>
  <si>
    <t>Envoyer un save-the-date aux participants</t>
  </si>
  <si>
    <t>Dès que le lieu et la date sont fermes. Les agendas se remplissent plus vite que vous ne le pensez.</t>
  </si>
  <si>
    <t>Cadrage</t>
  </si>
  <si>
    <t>Bâtir la trame du programme</t>
  </si>
  <si>
    <t>Arrêter la liste des prestataires à consulter</t>
  </si>
  <si>
    <t>Rédiger le cahier des charges des autres prestataires</t>
  </si>
  <si>
    <t>Logistique</t>
  </si>
  <si>
    <t>Consulter la restauration (si non incluse dans le lieu)</t>
  </si>
  <si>
    <t>Consulter les transporteurs (car, train groupe)</t>
  </si>
  <si>
    <t>Consulter les animations / team building</t>
  </si>
  <si>
    <t>Consulter la technique (son, vidéo, scène)</t>
  </si>
  <si>
    <t>Identifier et confirmer les intervenants</t>
  </si>
  <si>
    <t>Signer les contrats prestataires</t>
  </si>
  <si>
    <t>Relisez les conditions d'annulation et la date à laquelle l'effectif devient garanti.</t>
  </si>
  <si>
    <t>Réserver les transports</t>
  </si>
  <si>
    <t>Ajuster le budget avec les devis signés</t>
  </si>
  <si>
    <t>Préparer le formulaire d'inscription (présence, régimes, transport, chambre)</t>
  </si>
  <si>
    <t>Demandez tout dès l'inscription : les gens répondent au moment où ils confirment, jamais après.</t>
  </si>
  <si>
    <t>Rédiger l'invitation (programme, infos pratiques)</t>
  </si>
  <si>
    <t>Vérifier l'assurance / RC événement</t>
  </si>
  <si>
    <t>Commander signalétique et goodies</t>
  </si>
  <si>
    <t>Pilotage humain</t>
  </si>
  <si>
    <t>Envoyer les invitations avec le formulaire d'inscription</t>
  </si>
  <si>
    <t>C'est ici que tout se complique : à partir de maintenant, vous gérez des personnes, plus des prestataires.</t>
  </si>
  <si>
    <t>Collecter les régimes alimentaires et allergies</t>
  </si>
  <si>
    <t>Sur le papier, une ligne. En vrai, deux semaines de relances. Prévoyez une marge pour les contraintes non signalées.</t>
  </si>
  <si>
    <t>Relance n°1 des non-répondants</t>
  </si>
  <si>
    <t>Organiser les transports par participant (horaires, points de départ)</t>
  </si>
  <si>
    <t>Établir la rooming list (répartition des chambres)</t>
  </si>
  <si>
    <t>Faire un point d'étape avec chaque prestataire</t>
  </si>
  <si>
    <t>Relance n°2 des non-répondants</t>
  </si>
  <si>
    <t>Communiquer l'effectif provisoire au lieu et au traiteur</t>
  </si>
  <si>
    <t>Vérifiez le délai contractuel : l'effectif annoncé devient souvent le minimum facturé.</t>
  </si>
  <si>
    <t>Transmettre les régimes alimentaires au traiteur</t>
  </si>
  <si>
    <t>Envoyer la rooming list à l'hôtel</t>
  </si>
  <si>
    <t>Rédiger le déroulé minute par minute</t>
  </si>
  <si>
    <t>Briefer les intervenants</t>
  </si>
  <si>
    <t>Exécution</t>
  </si>
  <si>
    <t>Confirmer l'effectif définitif au lieu et au traiteur</t>
  </si>
  <si>
    <t>Envoyer la convocation finale (horaires, adresse, contacts, tenue)</t>
  </si>
  <si>
    <t>Imprimer listes, badges et plan de table</t>
  </si>
  <si>
    <t>Préparer le kit jour J (contacts prestataires, déroulé)</t>
  </si>
  <si>
    <t>Prévoir un plan B (météo, retard, absence d'un intervenant)</t>
  </si>
  <si>
    <t>Un plan B écrit vaut dix plans B dans la tête. Partagez-le avec l'équipe.</t>
  </si>
  <si>
    <t>Accueillir et pointer les présents</t>
  </si>
  <si>
    <t>Débrief à chaud avec l'équipe projet</t>
  </si>
  <si>
    <t>Après</t>
  </si>
  <si>
    <t>Envoyer un questionnaire de satisfaction</t>
  </si>
  <si>
    <t>Dans les 48 h : au-delà, le taux de réponse chute.</t>
  </si>
  <si>
    <t>Contrôler et régler les factures prestataires</t>
  </si>
  <si>
    <t>Faire le bilan budget (prévu / réel)</t>
  </si>
  <si>
    <t>Lignes « Perso » : ajoutez vos propres tâches, les échéances et alertes se calculent aussi.</t>
  </si>
  <si>
    <t>Comparatif prestataires</t>
  </si>
  <si>
    <t>Une ligne par devis demandé. Marquez « Oui » dans Retenu : le montant remonte dans l'onglet Budget.</t>
  </si>
  <si>
    <t>Catégorie</t>
  </si>
  <si>
    <t>Prestataire</t>
  </si>
  <si>
    <t>Contact</t>
  </si>
  <si>
    <t>Demande envoyée le</t>
  </si>
  <si>
    <t>Relance prévue</t>
  </si>
  <si>
    <t>Montant devis (€ HT)</t>
  </si>
  <si>
    <t>Ce qui est inclus</t>
  </si>
  <si>
    <t>Non inclus / options</t>
  </si>
  <si>
    <t>Conditions d'annulation</t>
  </si>
  <si>
    <t>Note /5</t>
  </si>
  <si>
    <t>Retenu</t>
  </si>
  <si>
    <t>Synthèse</t>
  </si>
  <si>
    <t>Nb devis</t>
  </si>
  <si>
    <t>Moins cher</t>
  </si>
  <si>
    <t>Lieu</t>
  </si>
  <si>
    <t>EXEMPLE — Domaine fictif</t>
  </si>
  <si>
    <t>Nom, tél, email</t>
  </si>
  <si>
    <t>Salle plénière, 2 sous-commissions, pauses, déjeuner</t>
  </si>
  <si>
    <t>Soirée, nuitées, technique</t>
  </si>
  <si>
    <t>Gratuit jusqu'à J-60, 50 % ensuite</t>
  </si>
  <si>
    <t>Non</t>
  </si>
  <si>
    <t>Hébergement</t>
  </si>
  <si>
    <t>Restauration</t>
  </si>
  <si>
    <t>Transport</t>
  </si>
  <si>
    <t>Animation</t>
  </si>
  <si>
    <t>Technique</t>
  </si>
  <si>
    <t>Intervenants</t>
  </si>
  <si>
    <t>Communication</t>
  </si>
  <si>
    <t>Assurance</t>
  </si>
  <si>
    <t>Autre</t>
  </si>
  <si>
    <t>Budget</t>
  </si>
  <si>
    <t>Saisissez le prévu. Les devis retenus remontent automatiquement de l'onglet Prestataires.</t>
  </si>
  <si>
    <t>Budget total alloué (€ HT)</t>
  </si>
  <si>
    <t>Reste sur budget (vs prévu)</t>
  </si>
  <si>
    <t>Coût par participant (prévu)</t>
  </si>
  <si>
    <t>Marge pour imprévus</t>
  </si>
  <si>
    <t>Coût par participant (réel)</t>
  </si>
  <si>
    <t>Poste</t>
  </si>
  <si>
    <t>Détail</t>
  </si>
  <si>
    <t>Prévu (€ HT)</t>
  </si>
  <si>
    <t>Devis retenus (€ HT)</t>
  </si>
  <si>
    <t>Réel (€ HT)</t>
  </si>
  <si>
    <t>Écart (€)</t>
  </si>
  <si>
    <t>Écart (%)</t>
  </si>
  <si>
    <t>Commentaire</t>
  </si>
  <si>
    <t>Location salles, forfait journée</t>
  </si>
  <si>
    <t>Nuitées, petits-déjeuners</t>
  </si>
  <si>
    <t>Déjeuners, dîners, pauses, soirée</t>
  </si>
  <si>
    <t>Cars, trains, navettes</t>
  </si>
  <si>
    <t>Team building, activités</t>
  </si>
  <si>
    <t>Son, vidéo, scène, captation</t>
  </si>
  <si>
    <t>Honoraires, frais de déplacement</t>
  </si>
  <si>
    <t>Signalétique, goodies, impressions</t>
  </si>
  <si>
    <t>RC événement, annulation</t>
  </si>
  <si>
    <t>Imprévus</t>
  </si>
  <si>
    <t>Calculé : marge × total prévu</t>
  </si>
  <si>
    <t>TOTAL</t>
  </si>
  <si>
    <t>Écart positif = dépassement (rouge). Écart négatif = économie (vert).</t>
  </si>
  <si>
    <t>Participants</t>
  </si>
  <si>
    <t>Suivi des réponses, régimes, transports et chambres.</t>
  </si>
  <si>
    <t>Au-delà de 50 participants, ce tableau montre ses limites : relances une par une, régimes à recopier, chambres à répartir à la main. C'est exactement ce que Bandyy automatise → bandyy.fr</t>
  </si>
  <si>
    <t>Invités</t>
  </si>
  <si>
    <t>Taux de réponse</t>
  </si>
  <si>
    <t>Oui</t>
  </si>
  <si>
    <t>Sans réponse</t>
  </si>
  <si>
    <t>Régimes / allergies</t>
  </si>
  <si>
    <t>N°</t>
  </si>
  <si>
    <t>Nom</t>
  </si>
  <si>
    <t>Prénom</t>
  </si>
  <si>
    <t>Email</t>
  </si>
  <si>
    <t>Service</t>
  </si>
  <si>
    <t>Présent</t>
  </si>
  <si>
    <t>Régime / allergies</t>
  </si>
  <si>
    <t>Chambre</t>
  </si>
  <si>
    <t>Partage avec</t>
  </si>
  <si>
    <t>Relancé le</t>
  </si>
  <si>
    <t>EXEMPLE — Martin</t>
  </si>
  <si>
    <t>Claire</t>
  </si>
  <si>
    <t>claire.martin@exemple.fr</t>
  </si>
  <si>
    <t>Commercial</t>
  </si>
  <si>
    <t>Sans gluten</t>
  </si>
  <si>
    <t>Car groupe</t>
  </si>
  <si>
    <t>Partagée</t>
  </si>
  <si>
    <t>EXEMPLE — Durand</t>
  </si>
  <si>
    <t>Arrive la veille</t>
  </si>
  <si>
    <t>50 lignes prévues. Vous en avez plus ? C'est le signe qu'un vrai outil de gestion des inscriptions vous fera gagner des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</si>
</sst>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\-#,##0&quot; €&quot;;\-"/>
    <numFmt numFmtId="165" formatCode="#,##0&quot; €&quot;"/>
  </numFmts>
  <fonts count="13" x14ac:knownFonts="1">
    <font>
      <sz val="11"/>
      <color theme="1"/>
      <name val="Calibri"/>
      <family val="2"/>
      <charset val="1"/>
    </font>
    <font>
      <b/>
      <sz val="18"/>
      <color rgb="FF1E2124"/>
      <name val="Arial"/>
      <charset val="1"/>
    </font>
    <font>
      <i/>
      <sz val="10"/>
      <color rgb="FF6B6B6B"/>
      <name val="Arial"/>
      <charset val="1"/>
    </font>
    <font>
      <b/>
      <sz val="12"/>
      <color rgb="FFE85D2A"/>
      <name val="Arial"/>
      <charset val="1"/>
    </font>
    <font>
      <sz val="10"/>
      <name val="Arial"/>
      <charset val="1"/>
    </font>
    <font>
      <b/>
      <sz val="10"/>
      <color rgb="FFE85D2A"/>
      <name val="Arial"/>
      <charset val="1"/>
    </font>
    <font>
      <b/>
      <sz val="10"/>
      <name val="Arial"/>
      <charset val="1"/>
    </font>
    <font>
      <b/>
      <sz val="10"/>
      <color rgb="FF1E2124"/>
      <name val="Arial"/>
      <charset val="1"/>
    </font>
    <font>
      <b/>
      <sz val="10"/>
      <color rgb="FFFFFFFF"/>
      <name val="Arial"/>
      <charset val="1"/>
    </font>
    <font>
      <i/>
      <sz val="9"/>
      <color rgb="FF6B6B6B"/>
      <name val="Arial"/>
      <charset val="1"/>
    </font>
    <font>
      <sz val="10"/>
      <name val="Arial"/>
      <family val="2"/>
    </font>
    <font>
      <b/>
      <sz val="10"/>
      <color rgb="FF008000"/>
      <name val="Arial"/>
      <charset val="1"/>
    </font>
    <font>
      <sz val="10"/>
      <color rgb="FF6B6B6B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FCE9E0"/>
        <bgColor rgb="FFFDE7C8"/>
      </patternFill>
    </fill>
    <fill>
      <patternFill patternType="solid">
        <fgColor rgb="FF1E2124"/>
        <bgColor rgb="FF333300"/>
      </patternFill>
    </fill>
    <fill>
      <patternFill patternType="solid">
        <fgColor rgb="FFC9DDF0"/>
        <bgColor rgb="FFDCE8F5"/>
      </patternFill>
    </fill>
    <fill>
      <patternFill patternType="solid">
        <fgColor rgb="FFDCE8F5"/>
        <bgColor rgb="FFE3F1E3"/>
      </patternFill>
    </fill>
    <fill>
      <patternFill patternType="solid">
        <fgColor rgb="FFE3F1E3"/>
        <bgColor rgb="FFEDEDED"/>
      </patternFill>
    </fill>
    <fill>
      <patternFill patternType="solid">
        <fgColor rgb="FFEFE4F5"/>
        <bgColor rgb="FFEDEDED"/>
      </patternFill>
    </fill>
    <fill>
      <patternFill patternType="solid">
        <fgColor rgb="FFEDEDED"/>
        <bgColor rgb="FFE3F1E3"/>
      </patternFill>
    </fill>
    <fill>
      <patternFill patternType="solid">
        <fgColor rgb="FFFFFFFF"/>
        <bgColor rgb="FFEDEDED"/>
      </patternFill>
    </fill>
    <fill>
      <patternFill patternType="solid">
        <fgColor rgb="FFE85D2A"/>
        <bgColor rgb="FFFF8080"/>
      </patternFill>
    </fill>
  </fills>
  <borders count="2">
    <border>
      <left/>
      <right/>
      <top/>
      <bottom/>
      <diagonal/>
    </border>
    <border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14" fontId="7" fillId="2" borderId="1" xfId="0" applyNumberFormat="1" applyFont="1" applyFill="1" applyBorder="1"/>
    <xf numFmtId="14" fontId="3" fillId="0" borderId="0" xfId="0" applyNumberFormat="1" applyFont="1" applyAlignment="1">
      <alignment horizontal="left"/>
    </xf>
    <xf numFmtId="0" fontId="7" fillId="2" borderId="1" xfId="0" applyFont="1" applyFill="1" applyBorder="1"/>
    <xf numFmtId="1" fontId="3" fillId="0" borderId="0" xfId="0" applyNumberFormat="1" applyFont="1" applyAlignment="1">
      <alignment horizontal="left"/>
    </xf>
    <xf numFmtId="1" fontId="7" fillId="2" borderId="1" xfId="0" applyNumberFormat="1" applyFont="1" applyFill="1" applyBorder="1"/>
    <xf numFmtId="9" fontId="3" fillId="0" borderId="0" xfId="0" applyNumberFormat="1" applyFont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0" fontId="9" fillId="0" borderId="0" xfId="0" applyFont="1"/>
    <xf numFmtId="0" fontId="8" fillId="1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4" fontId="4" fillId="0" borderId="1" xfId="0" applyNumberFormat="1" applyFont="1" applyBorder="1"/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/>
    <xf numFmtId="164" fontId="3" fillId="0" borderId="0" xfId="0" applyNumberFormat="1" applyFont="1"/>
    <xf numFmtId="1" fontId="11" fillId="0" borderId="0" xfId="0" applyNumberFormat="1" applyFont="1"/>
    <xf numFmtId="9" fontId="7" fillId="2" borderId="1" xfId="0" applyNumberFormat="1" applyFont="1" applyFill="1" applyBorder="1"/>
    <xf numFmtId="0" fontId="6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9" fontId="4" fillId="0" borderId="1" xfId="0" applyNumberFormat="1" applyFont="1" applyBorder="1" applyAlignment="1">
      <alignment vertical="top" wrapText="1"/>
    </xf>
    <xf numFmtId="0" fontId="8" fillId="3" borderId="1" xfId="0" applyFont="1" applyFill="1" applyBorder="1"/>
    <xf numFmtId="164" fontId="8" fillId="3" borderId="1" xfId="0" applyNumberFormat="1" applyFont="1" applyFill="1" applyBorder="1"/>
    <xf numFmtId="9" fontId="8" fillId="3" borderId="1" xfId="0" applyNumberFormat="1" applyFont="1" applyFill="1" applyBorder="1"/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ill>
        <patternFill>
          <bgColor rgb="FFFDE7C8"/>
        </patternFill>
      </fill>
    </dxf>
    <dxf>
      <fill>
        <patternFill>
          <bgColor rgb="FFEDEDED"/>
        </patternFill>
      </fill>
    </dxf>
    <dxf>
      <fill>
        <patternFill>
          <bgColor rgb="FFE3F1E3"/>
        </patternFill>
      </fill>
    </dxf>
    <dxf>
      <font>
        <b/>
        <color rgb="FF2E7D32"/>
        <name val="Arial"/>
        <charset val="1"/>
      </font>
    </dxf>
    <dxf>
      <font>
        <b/>
        <color rgb="FFB3261E"/>
        <name val="Arial"/>
        <charset val="1"/>
      </font>
    </dxf>
    <dxf>
      <font>
        <b/>
        <sz val="12"/>
        <color rgb="FFB3261E"/>
        <name val="Arial"/>
        <charset val="1"/>
      </font>
    </dxf>
    <dxf>
      <fill>
        <patternFill>
          <bgColor rgb="FFE3F1E3"/>
        </patternFill>
      </fill>
    </dxf>
    <dxf>
      <font>
        <color rgb="FF2E7D32"/>
        <name val="Arial"/>
        <charset val="1"/>
      </font>
    </dxf>
    <dxf>
      <font>
        <b/>
        <color rgb="FFA35200"/>
        <name val="Arial"/>
        <charset val="1"/>
      </font>
      <fill>
        <patternFill>
          <bgColor rgb="FFFDE7C8"/>
        </patternFill>
      </fill>
    </dxf>
    <dxf>
      <font>
        <b/>
        <color rgb="FFB3261E"/>
        <name val="Arial"/>
        <charset val="1"/>
      </font>
      <fill>
        <patternFill>
          <bgColor rgb="FFF8D0C8"/>
        </patternFill>
      </fill>
    </dxf>
    <dxf>
      <font>
        <strike/>
        <color rgb="FF9A9A9A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35200"/>
      <rgbColor rgb="FF800080"/>
      <rgbColor rgb="FF008080"/>
      <rgbColor rgb="FFD9D4CA"/>
      <rgbColor rgb="FF808080"/>
      <rgbColor rgb="FF9999FF"/>
      <rgbColor rgb="FF993366"/>
      <rgbColor rgb="FFFCE9E0"/>
      <rgbColor rgb="FFDCE8F5"/>
      <rgbColor rgb="FF660066"/>
      <rgbColor rgb="FFFF8080"/>
      <rgbColor rgb="FF0066CC"/>
      <rgbColor rgb="FFC9DD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3F1E3"/>
      <rgbColor rgb="FFFDE7C8"/>
      <rgbColor rgb="FFEFE4F5"/>
      <rgbColor rgb="FFFF99CC"/>
      <rgbColor rgb="FFCC99FF"/>
      <rgbColor rgb="FFF8D0C8"/>
      <rgbColor rgb="FF3366FF"/>
      <rgbColor rgb="FF33CCCC"/>
      <rgbColor rgb="FF99CC00"/>
      <rgbColor rgb="FFFFCC00"/>
      <rgbColor rgb="FFFF9900"/>
      <rgbColor rgb="FFE85D2A"/>
      <rgbColor rgb="FF6B6B6B"/>
      <rgbColor rgb="FF9A9A9A"/>
      <rgbColor rgb="FF003366"/>
      <rgbColor rgb="FF2E7D32"/>
      <rgbColor rgb="FF003300"/>
      <rgbColor rgb="FF333300"/>
      <rgbColor rgb="FFB3261E"/>
      <rgbColor rgb="FF993366"/>
      <rgbColor rgb="FF333399"/>
      <rgbColor rgb="FF1E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2463800</xdr:colOff>
      <xdr:row>0</xdr:row>
      <xdr:rowOff>177800</xdr:rowOff>
    </xdr:from>
    <xdr:to>
      <xdr:col>1</xdr:col>
      <xdr:colOff>4775200</xdr:colOff>
      <xdr:row>4</xdr:row>
      <xdr:rowOff>158751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F2B63BE-0FE5-264B-ADBA-125D999D5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33" b="34524"/>
        <a:stretch/>
      </xdr:blipFill>
      <xdr:spPr>
        <a:xfrm>
          <a:off x="2768600" y="177800"/>
          <a:ext cx="2311400" cy="742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101600</xdr:rowOff>
    </xdr:from>
    <xdr:to>
      <xdr:col>0</xdr:col>
      <xdr:colOff>1181100</xdr:colOff>
      <xdr:row>5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8CCB80-368A-3D41-AE8E-42E08D7C2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33" b="34524"/>
        <a:stretch/>
      </xdr:blipFill>
      <xdr:spPr>
        <a:xfrm>
          <a:off x="114300" y="863600"/>
          <a:ext cx="1066800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2</xdr:row>
      <xdr:rowOff>177800</xdr:rowOff>
    </xdr:from>
    <xdr:to>
      <xdr:col>1</xdr:col>
      <xdr:colOff>101600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5E67F8-B407-9D45-93DF-15A32EDF5E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33" b="34524"/>
        <a:stretch/>
      </xdr:blipFill>
      <xdr:spPr>
        <a:xfrm>
          <a:off x="177800" y="749300"/>
          <a:ext cx="1066800" cy="342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63500</xdr:rowOff>
    </xdr:from>
    <xdr:to>
      <xdr:col>0</xdr:col>
      <xdr:colOff>1181100</xdr:colOff>
      <xdr:row>5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03DA10-2F6F-8B45-93B6-A226BF967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33" b="34524"/>
        <a:stretch/>
      </xdr:blipFill>
      <xdr:spPr>
        <a:xfrm>
          <a:off x="114300" y="825500"/>
          <a:ext cx="1066800" cy="342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114300</xdr:rowOff>
    </xdr:from>
    <xdr:to>
      <xdr:col>3</xdr:col>
      <xdr:colOff>1676400</xdr:colOff>
      <xdr:row>1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5B8226-EE73-8346-85C4-0D43FF0A0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33" b="34524"/>
        <a:stretch/>
      </xdr:blipFill>
      <xdr:spPr>
        <a:xfrm>
          <a:off x="3505200" y="114300"/>
          <a:ext cx="10668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andyy.f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hyperlink" Target="https://bandyy.fr/" TargetMode="External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85D2A"/>
  </sheetPr>
  <dimension ref="B7:B28"/>
  <sheetViews>
    <sheetView showGridLines="0" topLeftCell="A29" zoomScaleNormal="100" workbookViewId="0">
      <selection activeCell="G12" sqref="G12"/>
    </sheetView>
  </sheetViews>
  <sheetFormatPr baseColWidth="10" defaultColWidth="8.6640625" defaultRowHeight="15" x14ac:dyDescent="0.2"/>
  <cols>
    <col min="1" max="1" width="4" customWidth="1"/>
    <col min="2" max="2" width="95" customWidth="1"/>
  </cols>
  <sheetData>
    <row r="7" spans="2:2" ht="30" customHeight="1" x14ac:dyDescent="0.25">
      <c r="B7" s="2" t="s">
        <v>0</v>
      </c>
    </row>
    <row r="8" spans="2:2" x14ac:dyDescent="0.2">
      <c r="B8" s="3" t="s">
        <v>1</v>
      </c>
    </row>
    <row r="10" spans="2:2" ht="16" x14ac:dyDescent="0.2">
      <c r="B10" s="4" t="s">
        <v>2</v>
      </c>
    </row>
    <row r="11" spans="2:2" ht="30" customHeight="1" x14ac:dyDescent="0.2">
      <c r="B11" s="5" t="s">
        <v>3</v>
      </c>
    </row>
    <row r="12" spans="2:2" ht="30" customHeight="1" x14ac:dyDescent="0.2">
      <c r="B12" s="5" t="s">
        <v>4</v>
      </c>
    </row>
    <row r="13" spans="2:2" ht="30" customHeight="1" x14ac:dyDescent="0.2">
      <c r="B13" s="5" t="s">
        <v>5</v>
      </c>
    </row>
    <row r="14" spans="2:2" ht="30" customHeight="1" x14ac:dyDescent="0.2">
      <c r="B14" s="5" t="s">
        <v>6</v>
      </c>
    </row>
    <row r="15" spans="2:2" ht="30" customHeight="1" x14ac:dyDescent="0.2">
      <c r="B15" s="5" t="s">
        <v>7</v>
      </c>
    </row>
    <row r="16" spans="2:2" ht="30" customHeight="1" x14ac:dyDescent="0.2">
      <c r="B16" s="5" t="s">
        <v>8</v>
      </c>
    </row>
    <row r="17" spans="2:2" x14ac:dyDescent="0.2">
      <c r="B17" s="5"/>
    </row>
    <row r="18" spans="2:2" ht="16" x14ac:dyDescent="0.2">
      <c r="B18" s="4" t="s">
        <v>9</v>
      </c>
    </row>
    <row r="19" spans="2:2" ht="30" customHeight="1" x14ac:dyDescent="0.2">
      <c r="B19" s="6" t="s">
        <v>10</v>
      </c>
    </row>
    <row r="20" spans="2:2" ht="30" customHeight="1" x14ac:dyDescent="0.2">
      <c r="B20" s="5" t="s">
        <v>11</v>
      </c>
    </row>
    <row r="21" spans="2:2" ht="30" customHeight="1" x14ac:dyDescent="0.2">
      <c r="B21" s="5" t="s">
        <v>12</v>
      </c>
    </row>
    <row r="22" spans="2:2" x14ac:dyDescent="0.2">
      <c r="B22" s="5"/>
    </row>
    <row r="23" spans="2:2" ht="16" x14ac:dyDescent="0.2">
      <c r="B23" s="4" t="s">
        <v>13</v>
      </c>
    </row>
    <row r="24" spans="2:2" ht="45" customHeight="1" x14ac:dyDescent="0.2">
      <c r="B24" s="5" t="s">
        <v>14</v>
      </c>
    </row>
    <row r="25" spans="2:2" x14ac:dyDescent="0.2">
      <c r="B25" s="5"/>
    </row>
    <row r="26" spans="2:2" ht="16" x14ac:dyDescent="0.2">
      <c r="B26" s="4" t="s">
        <v>15</v>
      </c>
    </row>
    <row r="27" spans="2:2" ht="45" customHeight="1" x14ac:dyDescent="0.2">
      <c r="B27" s="5" t="s">
        <v>16</v>
      </c>
    </row>
    <row r="28" spans="2:2" x14ac:dyDescent="0.2">
      <c r="B28" s="7" t="s">
        <v>17</v>
      </c>
    </row>
  </sheetData>
  <hyperlinks>
    <hyperlink ref="B28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2124"/>
    <pageSetUpPr fitToPage="1"/>
  </sheetPr>
  <dimension ref="A1:I72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baseColWidth="10" defaultColWidth="8.6640625" defaultRowHeight="15" x14ac:dyDescent="0.2"/>
  <cols>
    <col min="1" max="1" width="18" customWidth="1"/>
    <col min="2" max="2" width="52" customWidth="1"/>
    <col min="3" max="3" width="11" customWidth="1"/>
    <col min="4" max="4" width="13" customWidth="1"/>
    <col min="5" max="5" width="16" customWidth="1"/>
    <col min="6" max="6" width="13" customWidth="1"/>
    <col min="7" max="7" width="15" customWidth="1"/>
    <col min="8" max="8" width="55" customWidth="1"/>
    <col min="9" max="9" width="30" customWidth="1"/>
  </cols>
  <sheetData>
    <row r="1" spans="1:9" ht="30" customHeight="1" x14ac:dyDescent="0.25">
      <c r="A1" s="2" t="s">
        <v>18</v>
      </c>
    </row>
    <row r="2" spans="1:9" x14ac:dyDescent="0.2">
      <c r="A2" s="3" t="s">
        <v>19</v>
      </c>
    </row>
    <row r="4" spans="1:9" ht="16" x14ac:dyDescent="0.2">
      <c r="B4" s="8" t="s">
        <v>20</v>
      </c>
      <c r="C4" s="9">
        <v>46457</v>
      </c>
      <c r="E4" s="8" t="s">
        <v>21</v>
      </c>
      <c r="F4" s="10">
        <f ca="1">TODAY()</f>
        <v>46288</v>
      </c>
    </row>
    <row r="5" spans="1:9" ht="16" x14ac:dyDescent="0.2">
      <c r="B5" s="8" t="s">
        <v>22</v>
      </c>
      <c r="C5" s="11" t="s">
        <v>23</v>
      </c>
      <c r="E5" s="8" t="s">
        <v>24</v>
      </c>
      <c r="F5" s="12">
        <f ca="1">IF(C4="","",C4-TODAY())</f>
        <v>169</v>
      </c>
    </row>
    <row r="6" spans="1:9" ht="16" x14ac:dyDescent="0.2">
      <c r="B6" s="8" t="s">
        <v>25</v>
      </c>
      <c r="C6" s="13">
        <v>80</v>
      </c>
      <c r="E6" s="8" t="s">
        <v>26</v>
      </c>
      <c r="F6" s="14">
        <f>IFERROR(COUNTIF(F9:F120,"Fait")/(COUNTA(B9:B120)-COUNTIF(F9:F120,"N/A")),0)</f>
        <v>0</v>
      </c>
    </row>
    <row r="8" spans="1:9" ht="30" customHeight="1" x14ac:dyDescent="0.2">
      <c r="A8" s="15" t="s">
        <v>27</v>
      </c>
      <c r="B8" s="15" t="s">
        <v>28</v>
      </c>
      <c r="C8" s="15" t="s">
        <v>29</v>
      </c>
      <c r="D8" s="15" t="s">
        <v>30</v>
      </c>
      <c r="E8" s="15" t="s">
        <v>31</v>
      </c>
      <c r="F8" s="15" t="s">
        <v>32</v>
      </c>
      <c r="G8" s="15" t="s">
        <v>33</v>
      </c>
      <c r="H8" s="15" t="s">
        <v>13</v>
      </c>
      <c r="I8" s="15" t="s">
        <v>34</v>
      </c>
    </row>
    <row r="9" spans="1:9" ht="26" x14ac:dyDescent="0.2">
      <c r="A9" s="16" t="s">
        <v>35</v>
      </c>
      <c r="B9" s="17" t="s">
        <v>36</v>
      </c>
      <c r="C9" s="18">
        <v>26</v>
      </c>
      <c r="D9" s="19">
        <f t="shared" ref="D9:D40" si="0">IF(OR($C$4="",C9=""),"",$C$4-C9*7)</f>
        <v>46275</v>
      </c>
      <c r="E9" s="6"/>
      <c r="F9" s="20" t="s">
        <v>37</v>
      </c>
      <c r="G9" s="18" t="str">
        <f t="shared" ref="G9:G40" ca="1" si="1">IF(B9="","",IF(F9="Fait","✓ Fait",IF(OR(F9="N/A",D9=""),"",IF(TODAY()&gt;D9,"En retard",IF(D9-TODAY()&lt;=7,"Cette semaine","")))))</f>
        <v>En retard</v>
      </c>
      <c r="H9" s="21" t="s">
        <v>38</v>
      </c>
      <c r="I9" s="6"/>
    </row>
    <row r="10" spans="1:9" ht="28" x14ac:dyDescent="0.2">
      <c r="A10" s="16" t="s">
        <v>35</v>
      </c>
      <c r="B10" s="17" t="s">
        <v>39</v>
      </c>
      <c r="C10" s="18">
        <v>26</v>
      </c>
      <c r="D10" s="19">
        <f t="shared" si="0"/>
        <v>46275</v>
      </c>
      <c r="E10" s="6"/>
      <c r="F10" s="20" t="s">
        <v>37</v>
      </c>
      <c r="G10" s="18" t="str">
        <f t="shared" ca="1" si="1"/>
        <v>En retard</v>
      </c>
      <c r="H10" s="21" t="s">
        <v>40</v>
      </c>
      <c r="I10" s="6"/>
    </row>
    <row r="11" spans="1:9" x14ac:dyDescent="0.2">
      <c r="A11" s="16" t="s">
        <v>35</v>
      </c>
      <c r="B11" s="17" t="s">
        <v>41</v>
      </c>
      <c r="C11" s="18">
        <v>26</v>
      </c>
      <c r="D11" s="19">
        <f t="shared" si="0"/>
        <v>46275</v>
      </c>
      <c r="E11" s="6"/>
      <c r="F11" s="20" t="s">
        <v>37</v>
      </c>
      <c r="G11" s="18" t="str">
        <f t="shared" ca="1" si="1"/>
        <v>En retard</v>
      </c>
      <c r="H11" s="21"/>
      <c r="I11" s="6"/>
    </row>
    <row r="12" spans="1:9" ht="26" x14ac:dyDescent="0.2">
      <c r="A12" s="16" t="s">
        <v>35</v>
      </c>
      <c r="B12" s="17" t="s">
        <v>42</v>
      </c>
      <c r="C12" s="18">
        <v>26</v>
      </c>
      <c r="D12" s="19">
        <f t="shared" si="0"/>
        <v>46275</v>
      </c>
      <c r="E12" s="6"/>
      <c r="F12" s="20" t="s">
        <v>37</v>
      </c>
      <c r="G12" s="18" t="str">
        <f t="shared" ca="1" si="1"/>
        <v>En retard</v>
      </c>
      <c r="H12" s="21" t="s">
        <v>43</v>
      </c>
      <c r="I12" s="6"/>
    </row>
    <row r="13" spans="1:9" x14ac:dyDescent="0.2">
      <c r="A13" s="16" t="s">
        <v>35</v>
      </c>
      <c r="B13" s="17" t="s">
        <v>44</v>
      </c>
      <c r="C13" s="18">
        <v>25</v>
      </c>
      <c r="D13" s="19">
        <f t="shared" si="0"/>
        <v>46282</v>
      </c>
      <c r="E13" s="6"/>
      <c r="F13" s="20" t="s">
        <v>37</v>
      </c>
      <c r="G13" s="18" t="str">
        <f t="shared" ca="1" si="1"/>
        <v>En retard</v>
      </c>
      <c r="H13" s="21"/>
      <c r="I13" s="6"/>
    </row>
    <row r="14" spans="1:9" x14ac:dyDescent="0.2">
      <c r="A14" s="16" t="s">
        <v>35</v>
      </c>
      <c r="B14" s="17" t="s">
        <v>45</v>
      </c>
      <c r="C14" s="18">
        <v>25</v>
      </c>
      <c r="D14" s="19">
        <f t="shared" si="0"/>
        <v>46282</v>
      </c>
      <c r="E14" s="6"/>
      <c r="F14" s="20" t="s">
        <v>37</v>
      </c>
      <c r="G14" s="18" t="str">
        <f t="shared" ca="1" si="1"/>
        <v>En retard</v>
      </c>
      <c r="H14" s="21"/>
      <c r="I14" s="6"/>
    </row>
    <row r="15" spans="1:9" ht="26" x14ac:dyDescent="0.2">
      <c r="A15" s="16" t="s">
        <v>35</v>
      </c>
      <c r="B15" s="17" t="s">
        <v>46</v>
      </c>
      <c r="C15" s="18">
        <v>25</v>
      </c>
      <c r="D15" s="19">
        <f t="shared" si="0"/>
        <v>46282</v>
      </c>
      <c r="E15" s="6"/>
      <c r="F15" s="20" t="s">
        <v>37</v>
      </c>
      <c r="G15" s="18" t="str">
        <f t="shared" ca="1" si="1"/>
        <v>En retard</v>
      </c>
      <c r="H15" s="21" t="s">
        <v>47</v>
      </c>
      <c r="I15" s="6"/>
    </row>
    <row r="16" spans="1:9" ht="39" x14ac:dyDescent="0.2">
      <c r="A16" s="16" t="s">
        <v>35</v>
      </c>
      <c r="B16" s="17" t="s">
        <v>48</v>
      </c>
      <c r="C16" s="18">
        <v>24</v>
      </c>
      <c r="D16" s="19">
        <f t="shared" si="0"/>
        <v>46289</v>
      </c>
      <c r="E16" s="6"/>
      <c r="F16" s="20" t="s">
        <v>37</v>
      </c>
      <c r="G16" s="18" t="str">
        <f t="shared" ca="1" si="1"/>
        <v>Cette semaine</v>
      </c>
      <c r="H16" s="21" t="s">
        <v>49</v>
      </c>
      <c r="I16" s="6"/>
    </row>
    <row r="17" spans="1:9" ht="26" x14ac:dyDescent="0.2">
      <c r="A17" s="16" t="s">
        <v>35</v>
      </c>
      <c r="B17" s="17" t="s">
        <v>50</v>
      </c>
      <c r="C17" s="18">
        <v>22</v>
      </c>
      <c r="D17" s="19">
        <f t="shared" si="0"/>
        <v>46303</v>
      </c>
      <c r="E17" s="6"/>
      <c r="F17" s="20" t="s">
        <v>37</v>
      </c>
      <c r="G17" s="18" t="str">
        <f t="shared" ca="1" si="1"/>
        <v/>
      </c>
      <c r="H17" s="21" t="s">
        <v>51</v>
      </c>
      <c r="I17" s="6"/>
    </row>
    <row r="18" spans="1:9" x14ac:dyDescent="0.2">
      <c r="A18" s="16" t="s">
        <v>35</v>
      </c>
      <c r="B18" s="17" t="s">
        <v>52</v>
      </c>
      <c r="C18" s="18">
        <v>21</v>
      </c>
      <c r="D18" s="19">
        <f t="shared" si="0"/>
        <v>46310</v>
      </c>
      <c r="E18" s="6"/>
      <c r="F18" s="20" t="s">
        <v>37</v>
      </c>
      <c r="G18" s="18" t="str">
        <f t="shared" ca="1" si="1"/>
        <v/>
      </c>
      <c r="H18" s="21"/>
      <c r="I18" s="6"/>
    </row>
    <row r="19" spans="1:9" ht="26" x14ac:dyDescent="0.2">
      <c r="A19" s="16" t="s">
        <v>35</v>
      </c>
      <c r="B19" s="17" t="s">
        <v>53</v>
      </c>
      <c r="C19" s="18">
        <v>20</v>
      </c>
      <c r="D19" s="19">
        <f t="shared" si="0"/>
        <v>46317</v>
      </c>
      <c r="E19" s="6"/>
      <c r="F19" s="20" t="s">
        <v>37</v>
      </c>
      <c r="G19" s="18" t="str">
        <f t="shared" ca="1" si="1"/>
        <v/>
      </c>
      <c r="H19" s="21" t="s">
        <v>54</v>
      </c>
      <c r="I19" s="6"/>
    </row>
    <row r="20" spans="1:9" ht="26" x14ac:dyDescent="0.2">
      <c r="A20" s="16" t="s">
        <v>35</v>
      </c>
      <c r="B20" s="17" t="s">
        <v>55</v>
      </c>
      <c r="C20" s="18">
        <v>20</v>
      </c>
      <c r="D20" s="19">
        <f t="shared" si="0"/>
        <v>46317</v>
      </c>
      <c r="E20" s="6"/>
      <c r="F20" s="20" t="s">
        <v>37</v>
      </c>
      <c r="G20" s="18" t="str">
        <f t="shared" ca="1" si="1"/>
        <v/>
      </c>
      <c r="H20" s="21" t="s">
        <v>56</v>
      </c>
      <c r="I20" s="6"/>
    </row>
    <row r="21" spans="1:9" ht="26" x14ac:dyDescent="0.2">
      <c r="A21" s="16" t="s">
        <v>35</v>
      </c>
      <c r="B21" s="17" t="s">
        <v>57</v>
      </c>
      <c r="C21" s="18">
        <v>18</v>
      </c>
      <c r="D21" s="19">
        <f t="shared" si="0"/>
        <v>46331</v>
      </c>
      <c r="E21" s="6"/>
      <c r="F21" s="20" t="s">
        <v>37</v>
      </c>
      <c r="G21" s="18" t="str">
        <f t="shared" ca="1" si="1"/>
        <v/>
      </c>
      <c r="H21" s="21" t="s">
        <v>58</v>
      </c>
      <c r="I21" s="6"/>
    </row>
    <row r="22" spans="1:9" x14ac:dyDescent="0.2">
      <c r="A22" s="22" t="s">
        <v>59</v>
      </c>
      <c r="B22" s="17" t="s">
        <v>60</v>
      </c>
      <c r="C22" s="18">
        <v>12</v>
      </c>
      <c r="D22" s="19">
        <f t="shared" si="0"/>
        <v>46373</v>
      </c>
      <c r="E22" s="6"/>
      <c r="F22" s="20" t="s">
        <v>37</v>
      </c>
      <c r="G22" s="18" t="str">
        <f t="shared" ca="1" si="1"/>
        <v/>
      </c>
      <c r="H22" s="21"/>
      <c r="I22" s="6"/>
    </row>
    <row r="23" spans="1:9" x14ac:dyDescent="0.2">
      <c r="A23" s="22" t="s">
        <v>59</v>
      </c>
      <c r="B23" s="17" t="s">
        <v>61</v>
      </c>
      <c r="C23" s="18">
        <v>12</v>
      </c>
      <c r="D23" s="19">
        <f t="shared" si="0"/>
        <v>46373</v>
      </c>
      <c r="E23" s="6"/>
      <c r="F23" s="20" t="s">
        <v>37</v>
      </c>
      <c r="G23" s="18" t="str">
        <f t="shared" ca="1" si="1"/>
        <v/>
      </c>
      <c r="H23" s="21"/>
      <c r="I23" s="6"/>
    </row>
    <row r="24" spans="1:9" x14ac:dyDescent="0.2">
      <c r="A24" s="22" t="s">
        <v>59</v>
      </c>
      <c r="B24" s="17" t="s">
        <v>62</v>
      </c>
      <c r="C24" s="18">
        <v>11</v>
      </c>
      <c r="D24" s="19">
        <f t="shared" si="0"/>
        <v>46380</v>
      </c>
      <c r="E24" s="6"/>
      <c r="F24" s="20" t="s">
        <v>37</v>
      </c>
      <c r="G24" s="18" t="str">
        <f t="shared" ca="1" si="1"/>
        <v/>
      </c>
      <c r="H24" s="21"/>
      <c r="I24" s="6"/>
    </row>
    <row r="25" spans="1:9" x14ac:dyDescent="0.2">
      <c r="A25" s="23" t="s">
        <v>63</v>
      </c>
      <c r="B25" s="17" t="s">
        <v>64</v>
      </c>
      <c r="C25" s="18">
        <v>10</v>
      </c>
      <c r="D25" s="19">
        <f t="shared" si="0"/>
        <v>46387</v>
      </c>
      <c r="E25" s="6"/>
      <c r="F25" s="20" t="s">
        <v>37</v>
      </c>
      <c r="G25" s="18" t="str">
        <f t="shared" ca="1" si="1"/>
        <v/>
      </c>
      <c r="H25" s="21"/>
      <c r="I25" s="6"/>
    </row>
    <row r="26" spans="1:9" x14ac:dyDescent="0.2">
      <c r="A26" s="23" t="s">
        <v>63</v>
      </c>
      <c r="B26" s="17" t="s">
        <v>65</v>
      </c>
      <c r="C26" s="18">
        <v>10</v>
      </c>
      <c r="D26" s="19">
        <f t="shared" si="0"/>
        <v>46387</v>
      </c>
      <c r="E26" s="6"/>
      <c r="F26" s="20" t="s">
        <v>37</v>
      </c>
      <c r="G26" s="18" t="str">
        <f t="shared" ca="1" si="1"/>
        <v/>
      </c>
      <c r="H26" s="21"/>
      <c r="I26" s="6"/>
    </row>
    <row r="27" spans="1:9" x14ac:dyDescent="0.2">
      <c r="A27" s="23" t="s">
        <v>63</v>
      </c>
      <c r="B27" s="17" t="s">
        <v>66</v>
      </c>
      <c r="C27" s="18">
        <v>9</v>
      </c>
      <c r="D27" s="19">
        <f t="shared" si="0"/>
        <v>46394</v>
      </c>
      <c r="E27" s="6"/>
      <c r="F27" s="20" t="s">
        <v>37</v>
      </c>
      <c r="G27" s="18" t="str">
        <f t="shared" ca="1" si="1"/>
        <v/>
      </c>
      <c r="H27" s="21"/>
      <c r="I27" s="6"/>
    </row>
    <row r="28" spans="1:9" x14ac:dyDescent="0.2">
      <c r="A28" s="23" t="s">
        <v>63</v>
      </c>
      <c r="B28" s="17" t="s">
        <v>67</v>
      </c>
      <c r="C28" s="18">
        <v>9</v>
      </c>
      <c r="D28" s="19">
        <f t="shared" si="0"/>
        <v>46394</v>
      </c>
      <c r="E28" s="6"/>
      <c r="F28" s="20" t="s">
        <v>37</v>
      </c>
      <c r="G28" s="18" t="str">
        <f t="shared" ca="1" si="1"/>
        <v/>
      </c>
      <c r="H28" s="21"/>
      <c r="I28" s="6"/>
    </row>
    <row r="29" spans="1:9" x14ac:dyDescent="0.2">
      <c r="A29" s="23" t="s">
        <v>63</v>
      </c>
      <c r="B29" s="17" t="s">
        <v>68</v>
      </c>
      <c r="C29" s="18">
        <v>8</v>
      </c>
      <c r="D29" s="19">
        <f t="shared" si="0"/>
        <v>46401</v>
      </c>
      <c r="E29" s="6"/>
      <c r="F29" s="20" t="s">
        <v>37</v>
      </c>
      <c r="G29" s="18" t="str">
        <f t="shared" ca="1" si="1"/>
        <v/>
      </c>
      <c r="H29" s="21"/>
      <c r="I29" s="6"/>
    </row>
    <row r="30" spans="1:9" ht="26" x14ac:dyDescent="0.2">
      <c r="A30" s="23" t="s">
        <v>63</v>
      </c>
      <c r="B30" s="17" t="s">
        <v>69</v>
      </c>
      <c r="C30" s="18">
        <v>7</v>
      </c>
      <c r="D30" s="19">
        <f t="shared" si="0"/>
        <v>46408</v>
      </c>
      <c r="E30" s="6"/>
      <c r="F30" s="20" t="s">
        <v>37</v>
      </c>
      <c r="G30" s="18" t="str">
        <f t="shared" ca="1" si="1"/>
        <v/>
      </c>
      <c r="H30" s="21" t="s">
        <v>70</v>
      </c>
      <c r="I30" s="6"/>
    </row>
    <row r="31" spans="1:9" x14ac:dyDescent="0.2">
      <c r="A31" s="23" t="s">
        <v>63</v>
      </c>
      <c r="B31" s="17" t="s">
        <v>71</v>
      </c>
      <c r="C31" s="18">
        <v>7</v>
      </c>
      <c r="D31" s="19">
        <f t="shared" si="0"/>
        <v>46408</v>
      </c>
      <c r="E31" s="6"/>
      <c r="F31" s="20" t="s">
        <v>37</v>
      </c>
      <c r="G31" s="18" t="str">
        <f t="shared" ca="1" si="1"/>
        <v/>
      </c>
      <c r="H31" s="21"/>
      <c r="I31" s="6"/>
    </row>
    <row r="32" spans="1:9" x14ac:dyDescent="0.2">
      <c r="A32" s="23" t="s">
        <v>63</v>
      </c>
      <c r="B32" s="17" t="s">
        <v>72</v>
      </c>
      <c r="C32" s="18">
        <v>6</v>
      </c>
      <c r="D32" s="19">
        <f t="shared" si="0"/>
        <v>46415</v>
      </c>
      <c r="E32" s="6"/>
      <c r="F32" s="20" t="s">
        <v>37</v>
      </c>
      <c r="G32" s="18" t="str">
        <f t="shared" ca="1" si="1"/>
        <v/>
      </c>
      <c r="H32" s="21"/>
      <c r="I32" s="6"/>
    </row>
    <row r="33" spans="1:9" ht="28" x14ac:dyDescent="0.2">
      <c r="A33" s="23" t="s">
        <v>63</v>
      </c>
      <c r="B33" s="17" t="s">
        <v>73</v>
      </c>
      <c r="C33" s="18">
        <v>5</v>
      </c>
      <c r="D33" s="19">
        <f t="shared" si="0"/>
        <v>46422</v>
      </c>
      <c r="E33" s="6"/>
      <c r="F33" s="20" t="s">
        <v>37</v>
      </c>
      <c r="G33" s="18" t="str">
        <f t="shared" ca="1" si="1"/>
        <v/>
      </c>
      <c r="H33" s="21" t="s">
        <v>74</v>
      </c>
      <c r="I33" s="6"/>
    </row>
    <row r="34" spans="1:9" x14ac:dyDescent="0.2">
      <c r="A34" s="23" t="s">
        <v>63</v>
      </c>
      <c r="B34" s="17" t="s">
        <v>75</v>
      </c>
      <c r="C34" s="18">
        <v>5</v>
      </c>
      <c r="D34" s="19">
        <f t="shared" si="0"/>
        <v>46422</v>
      </c>
      <c r="E34" s="6"/>
      <c r="F34" s="20" t="s">
        <v>37</v>
      </c>
      <c r="G34" s="18" t="str">
        <f t="shared" ca="1" si="1"/>
        <v/>
      </c>
      <c r="H34" s="21"/>
      <c r="I34" s="6"/>
    </row>
    <row r="35" spans="1:9" x14ac:dyDescent="0.2">
      <c r="A35" s="23" t="s">
        <v>63</v>
      </c>
      <c r="B35" s="17" t="s">
        <v>76</v>
      </c>
      <c r="C35" s="18">
        <v>5</v>
      </c>
      <c r="D35" s="19">
        <f t="shared" si="0"/>
        <v>46422</v>
      </c>
      <c r="E35" s="6"/>
      <c r="F35" s="20" t="s">
        <v>37</v>
      </c>
      <c r="G35" s="18" t="str">
        <f t="shared" ca="1" si="1"/>
        <v/>
      </c>
      <c r="H35" s="21"/>
      <c r="I35" s="6"/>
    </row>
    <row r="36" spans="1:9" x14ac:dyDescent="0.2">
      <c r="A36" s="23" t="s">
        <v>63</v>
      </c>
      <c r="B36" s="17" t="s">
        <v>77</v>
      </c>
      <c r="C36" s="18">
        <v>5</v>
      </c>
      <c r="D36" s="19">
        <f t="shared" si="0"/>
        <v>46422</v>
      </c>
      <c r="E36" s="6"/>
      <c r="F36" s="20" t="s">
        <v>37</v>
      </c>
      <c r="G36" s="18" t="str">
        <f t="shared" ca="1" si="1"/>
        <v/>
      </c>
      <c r="H36" s="21"/>
      <c r="I36" s="6"/>
    </row>
    <row r="37" spans="1:9" ht="26" x14ac:dyDescent="0.2">
      <c r="A37" s="24" t="s">
        <v>78</v>
      </c>
      <c r="B37" s="17" t="s">
        <v>79</v>
      </c>
      <c r="C37" s="18">
        <v>4</v>
      </c>
      <c r="D37" s="19">
        <f t="shared" si="0"/>
        <v>46429</v>
      </c>
      <c r="E37" s="6"/>
      <c r="F37" s="20" t="s">
        <v>37</v>
      </c>
      <c r="G37" s="18" t="str">
        <f t="shared" ca="1" si="1"/>
        <v/>
      </c>
      <c r="H37" s="21" t="s">
        <v>80</v>
      </c>
      <c r="I37" s="6"/>
    </row>
    <row r="38" spans="1:9" ht="26" x14ac:dyDescent="0.2">
      <c r="A38" s="24" t="s">
        <v>78</v>
      </c>
      <c r="B38" s="17" t="s">
        <v>81</v>
      </c>
      <c r="C38" s="18">
        <v>4</v>
      </c>
      <c r="D38" s="19">
        <f t="shared" si="0"/>
        <v>46429</v>
      </c>
      <c r="E38" s="6"/>
      <c r="F38" s="20" t="s">
        <v>37</v>
      </c>
      <c r="G38" s="18" t="str">
        <f t="shared" ca="1" si="1"/>
        <v/>
      </c>
      <c r="H38" s="21" t="s">
        <v>82</v>
      </c>
      <c r="I38" s="6"/>
    </row>
    <row r="39" spans="1:9" x14ac:dyDescent="0.2">
      <c r="A39" s="24" t="s">
        <v>78</v>
      </c>
      <c r="B39" s="17" t="s">
        <v>83</v>
      </c>
      <c r="C39" s="18">
        <v>3</v>
      </c>
      <c r="D39" s="19">
        <f t="shared" si="0"/>
        <v>46436</v>
      </c>
      <c r="E39" s="6"/>
      <c r="F39" s="20" t="s">
        <v>37</v>
      </c>
      <c r="G39" s="18" t="str">
        <f t="shared" ca="1" si="1"/>
        <v/>
      </c>
      <c r="H39" s="21"/>
      <c r="I39" s="6"/>
    </row>
    <row r="40" spans="1:9" ht="28" x14ac:dyDescent="0.2">
      <c r="A40" s="24" t="s">
        <v>78</v>
      </c>
      <c r="B40" s="17" t="s">
        <v>84</v>
      </c>
      <c r="C40" s="18">
        <v>3</v>
      </c>
      <c r="D40" s="19">
        <f t="shared" si="0"/>
        <v>46436</v>
      </c>
      <c r="E40" s="6"/>
      <c r="F40" s="20" t="s">
        <v>37</v>
      </c>
      <c r="G40" s="18" t="str">
        <f t="shared" ca="1" si="1"/>
        <v/>
      </c>
      <c r="H40" s="21"/>
      <c r="I40" s="6"/>
    </row>
    <row r="41" spans="1:9" x14ac:dyDescent="0.2">
      <c r="A41" s="24" t="s">
        <v>78</v>
      </c>
      <c r="B41" s="17" t="s">
        <v>85</v>
      </c>
      <c r="C41" s="18">
        <v>3</v>
      </c>
      <c r="D41" s="19">
        <f t="shared" ref="D41:D72" si="2">IF(OR($C$4="",C41=""),"",$C$4-C41*7)</f>
        <v>46436</v>
      </c>
      <c r="E41" s="6"/>
      <c r="F41" s="20" t="s">
        <v>37</v>
      </c>
      <c r="G41" s="18" t="str">
        <f t="shared" ref="G41:G72" ca="1" si="3">IF(B41="","",IF(F41="Fait","✓ Fait",IF(OR(F41="N/A",D41=""),"",IF(TODAY()&gt;D41,"En retard",IF(D41-TODAY()&lt;=7,"Cette semaine","")))))</f>
        <v/>
      </c>
      <c r="H41" s="21"/>
      <c r="I41" s="6"/>
    </row>
    <row r="42" spans="1:9" x14ac:dyDescent="0.2">
      <c r="A42" s="24" t="s">
        <v>78</v>
      </c>
      <c r="B42" s="17" t="s">
        <v>86</v>
      </c>
      <c r="C42" s="18">
        <v>3</v>
      </c>
      <c r="D42" s="19">
        <f t="shared" si="2"/>
        <v>46436</v>
      </c>
      <c r="E42" s="6"/>
      <c r="F42" s="20" t="s">
        <v>37</v>
      </c>
      <c r="G42" s="18" t="str">
        <f t="shared" ca="1" si="3"/>
        <v/>
      </c>
      <c r="H42" s="21"/>
      <c r="I42" s="6"/>
    </row>
    <row r="43" spans="1:9" x14ac:dyDescent="0.2">
      <c r="A43" s="24" t="s">
        <v>78</v>
      </c>
      <c r="B43" s="17" t="s">
        <v>87</v>
      </c>
      <c r="C43" s="18">
        <v>2</v>
      </c>
      <c r="D43" s="19">
        <f t="shared" si="2"/>
        <v>46443</v>
      </c>
      <c r="E43" s="6"/>
      <c r="F43" s="20" t="s">
        <v>37</v>
      </c>
      <c r="G43" s="18" t="str">
        <f t="shared" ca="1" si="3"/>
        <v/>
      </c>
      <c r="H43" s="21"/>
      <c r="I43" s="6"/>
    </row>
    <row r="44" spans="1:9" ht="26" x14ac:dyDescent="0.2">
      <c r="A44" s="24" t="s">
        <v>78</v>
      </c>
      <c r="B44" s="17" t="s">
        <v>88</v>
      </c>
      <c r="C44" s="18">
        <v>2</v>
      </c>
      <c r="D44" s="19">
        <f t="shared" si="2"/>
        <v>46443</v>
      </c>
      <c r="E44" s="6"/>
      <c r="F44" s="20" t="s">
        <v>37</v>
      </c>
      <c r="G44" s="18" t="str">
        <f t="shared" ca="1" si="3"/>
        <v/>
      </c>
      <c r="H44" s="21" t="s">
        <v>89</v>
      </c>
      <c r="I44" s="6"/>
    </row>
    <row r="45" spans="1:9" x14ac:dyDescent="0.2">
      <c r="A45" s="24" t="s">
        <v>78</v>
      </c>
      <c r="B45" s="17" t="s">
        <v>90</v>
      </c>
      <c r="C45" s="18">
        <v>2</v>
      </c>
      <c r="D45" s="19">
        <f t="shared" si="2"/>
        <v>46443</v>
      </c>
      <c r="E45" s="6"/>
      <c r="F45" s="20" t="s">
        <v>37</v>
      </c>
      <c r="G45" s="18" t="str">
        <f t="shared" ca="1" si="3"/>
        <v/>
      </c>
      <c r="H45" s="21"/>
      <c r="I45" s="6"/>
    </row>
    <row r="46" spans="1:9" x14ac:dyDescent="0.2">
      <c r="A46" s="24" t="s">
        <v>78</v>
      </c>
      <c r="B46" s="17" t="s">
        <v>91</v>
      </c>
      <c r="C46" s="18">
        <v>2</v>
      </c>
      <c r="D46" s="19">
        <f t="shared" si="2"/>
        <v>46443</v>
      </c>
      <c r="E46" s="6"/>
      <c r="F46" s="20" t="s">
        <v>37</v>
      </c>
      <c r="G46" s="18" t="str">
        <f t="shared" ca="1" si="3"/>
        <v/>
      </c>
      <c r="H46" s="21"/>
      <c r="I46" s="6"/>
    </row>
    <row r="47" spans="1:9" x14ac:dyDescent="0.2">
      <c r="A47" s="24" t="s">
        <v>78</v>
      </c>
      <c r="B47" s="17" t="s">
        <v>92</v>
      </c>
      <c r="C47" s="18">
        <v>2</v>
      </c>
      <c r="D47" s="19">
        <f t="shared" si="2"/>
        <v>46443</v>
      </c>
      <c r="E47" s="6"/>
      <c r="F47" s="20" t="s">
        <v>37</v>
      </c>
      <c r="G47" s="18" t="str">
        <f t="shared" ca="1" si="3"/>
        <v/>
      </c>
      <c r="H47" s="21"/>
      <c r="I47" s="6"/>
    </row>
    <row r="48" spans="1:9" x14ac:dyDescent="0.2">
      <c r="A48" s="24" t="s">
        <v>78</v>
      </c>
      <c r="B48" s="17" t="s">
        <v>93</v>
      </c>
      <c r="C48" s="18">
        <v>2</v>
      </c>
      <c r="D48" s="19">
        <f t="shared" si="2"/>
        <v>46443</v>
      </c>
      <c r="E48" s="6"/>
      <c r="F48" s="20" t="s">
        <v>37</v>
      </c>
      <c r="G48" s="18" t="str">
        <f t="shared" ca="1" si="3"/>
        <v/>
      </c>
      <c r="H48" s="21"/>
      <c r="I48" s="6"/>
    </row>
    <row r="49" spans="1:9" x14ac:dyDescent="0.2">
      <c r="A49" s="25" t="s">
        <v>94</v>
      </c>
      <c r="B49" s="17" t="s">
        <v>95</v>
      </c>
      <c r="C49" s="18">
        <v>1</v>
      </c>
      <c r="D49" s="19">
        <f t="shared" si="2"/>
        <v>46450</v>
      </c>
      <c r="E49" s="6"/>
      <c r="F49" s="20" t="s">
        <v>37</v>
      </c>
      <c r="G49" s="18" t="str">
        <f t="shared" ca="1" si="3"/>
        <v/>
      </c>
      <c r="H49" s="21"/>
      <c r="I49" s="6"/>
    </row>
    <row r="50" spans="1:9" ht="28" x14ac:dyDescent="0.2">
      <c r="A50" s="25" t="s">
        <v>94</v>
      </c>
      <c r="B50" s="17" t="s">
        <v>96</v>
      </c>
      <c r="C50" s="18">
        <v>1</v>
      </c>
      <c r="D50" s="19">
        <f t="shared" si="2"/>
        <v>46450</v>
      </c>
      <c r="E50" s="6"/>
      <c r="F50" s="20" t="s">
        <v>37</v>
      </c>
      <c r="G50" s="18" t="str">
        <f t="shared" ca="1" si="3"/>
        <v/>
      </c>
      <c r="H50" s="21"/>
      <c r="I50" s="6"/>
    </row>
    <row r="51" spans="1:9" x14ac:dyDescent="0.2">
      <c r="A51" s="25" t="s">
        <v>94</v>
      </c>
      <c r="B51" s="17" t="s">
        <v>97</v>
      </c>
      <c r="C51" s="18">
        <v>1</v>
      </c>
      <c r="D51" s="19">
        <f t="shared" si="2"/>
        <v>46450</v>
      </c>
      <c r="E51" s="6"/>
      <c r="F51" s="20" t="s">
        <v>37</v>
      </c>
      <c r="G51" s="18" t="str">
        <f t="shared" ca="1" si="3"/>
        <v/>
      </c>
      <c r="H51" s="21"/>
      <c r="I51" s="6"/>
    </row>
    <row r="52" spans="1:9" x14ac:dyDescent="0.2">
      <c r="A52" s="25" t="s">
        <v>94</v>
      </c>
      <c r="B52" s="17" t="s">
        <v>98</v>
      </c>
      <c r="C52" s="18">
        <v>1</v>
      </c>
      <c r="D52" s="19">
        <f t="shared" si="2"/>
        <v>46450</v>
      </c>
      <c r="E52" s="6"/>
      <c r="F52" s="20" t="s">
        <v>37</v>
      </c>
      <c r="G52" s="18" t="str">
        <f t="shared" ca="1" si="3"/>
        <v/>
      </c>
      <c r="H52" s="21"/>
      <c r="I52" s="6"/>
    </row>
    <row r="53" spans="1:9" x14ac:dyDescent="0.2">
      <c r="A53" s="25" t="s">
        <v>94</v>
      </c>
      <c r="B53" s="17" t="s">
        <v>99</v>
      </c>
      <c r="C53" s="18">
        <v>1</v>
      </c>
      <c r="D53" s="19">
        <f t="shared" si="2"/>
        <v>46450</v>
      </c>
      <c r="E53" s="6"/>
      <c r="F53" s="20" t="s">
        <v>37</v>
      </c>
      <c r="G53" s="18" t="str">
        <f t="shared" ca="1" si="3"/>
        <v/>
      </c>
      <c r="H53" s="21" t="s">
        <v>100</v>
      </c>
      <c r="I53" s="6"/>
    </row>
    <row r="54" spans="1:9" x14ac:dyDescent="0.2">
      <c r="A54" s="25" t="s">
        <v>94</v>
      </c>
      <c r="B54" s="17" t="s">
        <v>101</v>
      </c>
      <c r="C54" s="18">
        <v>0</v>
      </c>
      <c r="D54" s="19">
        <f t="shared" si="2"/>
        <v>46457</v>
      </c>
      <c r="E54" s="6"/>
      <c r="F54" s="20" t="s">
        <v>37</v>
      </c>
      <c r="G54" s="18" t="str">
        <f t="shared" ca="1" si="3"/>
        <v/>
      </c>
      <c r="H54" s="21"/>
      <c r="I54" s="6"/>
    </row>
    <row r="55" spans="1:9" x14ac:dyDescent="0.2">
      <c r="A55" s="25" t="s">
        <v>94</v>
      </c>
      <c r="B55" s="17" t="s">
        <v>102</v>
      </c>
      <c r="C55" s="18">
        <v>0</v>
      </c>
      <c r="D55" s="19">
        <f t="shared" si="2"/>
        <v>46457</v>
      </c>
      <c r="E55" s="6"/>
      <c r="F55" s="20" t="s">
        <v>37</v>
      </c>
      <c r="G55" s="18" t="str">
        <f t="shared" ca="1" si="3"/>
        <v/>
      </c>
      <c r="H55" s="21"/>
      <c r="I55" s="6"/>
    </row>
    <row r="56" spans="1:9" x14ac:dyDescent="0.2">
      <c r="A56" s="26" t="s">
        <v>103</v>
      </c>
      <c r="B56" s="17" t="s">
        <v>104</v>
      </c>
      <c r="C56" s="18">
        <v>-1</v>
      </c>
      <c r="D56" s="19">
        <f t="shared" si="2"/>
        <v>46464</v>
      </c>
      <c r="E56" s="6"/>
      <c r="F56" s="20" t="s">
        <v>37</v>
      </c>
      <c r="G56" s="18" t="str">
        <f t="shared" ca="1" si="3"/>
        <v/>
      </c>
      <c r="H56" s="21" t="s">
        <v>105</v>
      </c>
      <c r="I56" s="6"/>
    </row>
    <row r="57" spans="1:9" x14ac:dyDescent="0.2">
      <c r="A57" s="26" t="s">
        <v>103</v>
      </c>
      <c r="B57" s="17" t="s">
        <v>106</v>
      </c>
      <c r="C57" s="18">
        <v>-1</v>
      </c>
      <c r="D57" s="19">
        <f t="shared" si="2"/>
        <v>46464</v>
      </c>
      <c r="E57" s="6"/>
      <c r="F57" s="20" t="s">
        <v>37</v>
      </c>
      <c r="G57" s="18" t="str">
        <f t="shared" ca="1" si="3"/>
        <v/>
      </c>
      <c r="H57" s="21"/>
      <c r="I57" s="6"/>
    </row>
    <row r="58" spans="1:9" x14ac:dyDescent="0.2">
      <c r="A58" s="26" t="s">
        <v>103</v>
      </c>
      <c r="B58" s="17" t="s">
        <v>107</v>
      </c>
      <c r="C58" s="18">
        <v>-2</v>
      </c>
      <c r="D58" s="19">
        <f t="shared" si="2"/>
        <v>46471</v>
      </c>
      <c r="E58" s="6"/>
      <c r="F58" s="20" t="s">
        <v>37</v>
      </c>
      <c r="G58" s="18" t="str">
        <f t="shared" ca="1" si="3"/>
        <v/>
      </c>
      <c r="H58" s="21"/>
      <c r="I58" s="6"/>
    </row>
    <row r="59" spans="1:9" x14ac:dyDescent="0.2">
      <c r="A59" s="27"/>
      <c r="B59" s="6"/>
      <c r="C59" s="20"/>
      <c r="D59" s="19" t="str">
        <f t="shared" si="2"/>
        <v/>
      </c>
      <c r="E59" s="6"/>
      <c r="F59" s="20"/>
      <c r="G59" s="18" t="str">
        <f t="shared" ca="1" si="3"/>
        <v/>
      </c>
      <c r="H59" s="21"/>
      <c r="I59" s="6"/>
    </row>
    <row r="60" spans="1:9" x14ac:dyDescent="0.2">
      <c r="A60" s="27"/>
      <c r="B60" s="6"/>
      <c r="C60" s="20"/>
      <c r="D60" s="19" t="str">
        <f t="shared" si="2"/>
        <v/>
      </c>
      <c r="E60" s="6"/>
      <c r="F60" s="20"/>
      <c r="G60" s="18" t="str">
        <f t="shared" ca="1" si="3"/>
        <v/>
      </c>
      <c r="H60" s="21"/>
      <c r="I60" s="6"/>
    </row>
    <row r="61" spans="1:9" x14ac:dyDescent="0.2">
      <c r="A61" s="27"/>
      <c r="B61" s="6"/>
      <c r="C61" s="20"/>
      <c r="D61" s="19" t="str">
        <f t="shared" si="2"/>
        <v/>
      </c>
      <c r="E61" s="6"/>
      <c r="F61" s="20"/>
      <c r="G61" s="18" t="str">
        <f t="shared" ca="1" si="3"/>
        <v/>
      </c>
      <c r="H61" s="21"/>
      <c r="I61" s="6"/>
    </row>
    <row r="62" spans="1:9" x14ac:dyDescent="0.2">
      <c r="A62" s="27"/>
      <c r="B62" s="6"/>
      <c r="C62" s="20"/>
      <c r="D62" s="19" t="str">
        <f t="shared" si="2"/>
        <v/>
      </c>
      <c r="E62" s="6"/>
      <c r="F62" s="20"/>
      <c r="G62" s="18" t="str">
        <f t="shared" ca="1" si="3"/>
        <v/>
      </c>
      <c r="H62" s="21"/>
      <c r="I62" s="6"/>
    </row>
    <row r="63" spans="1:9" x14ac:dyDescent="0.2">
      <c r="A63" s="27"/>
      <c r="B63" s="6"/>
      <c r="C63" s="20"/>
      <c r="D63" s="19" t="str">
        <f t="shared" si="2"/>
        <v/>
      </c>
      <c r="E63" s="6"/>
      <c r="F63" s="20"/>
      <c r="G63" s="18" t="str">
        <f t="shared" ca="1" si="3"/>
        <v/>
      </c>
      <c r="H63" s="21"/>
      <c r="I63" s="6"/>
    </row>
    <row r="64" spans="1:9" x14ac:dyDescent="0.2">
      <c r="A64" s="27"/>
      <c r="B64" s="6"/>
      <c r="C64" s="20"/>
      <c r="D64" s="19" t="str">
        <f t="shared" si="2"/>
        <v/>
      </c>
      <c r="E64" s="6"/>
      <c r="F64" s="20"/>
      <c r="G64" s="18" t="str">
        <f t="shared" ca="1" si="3"/>
        <v/>
      </c>
      <c r="H64" s="21"/>
      <c r="I64" s="6"/>
    </row>
    <row r="65" spans="1:9" x14ac:dyDescent="0.2">
      <c r="A65" s="27"/>
      <c r="B65" s="6"/>
      <c r="C65" s="20"/>
      <c r="D65" s="19" t="str">
        <f t="shared" si="2"/>
        <v/>
      </c>
      <c r="E65" s="6"/>
      <c r="F65" s="20"/>
      <c r="G65" s="18" t="str">
        <f t="shared" ca="1" si="3"/>
        <v/>
      </c>
      <c r="H65" s="21"/>
      <c r="I65" s="6"/>
    </row>
    <row r="66" spans="1:9" x14ac:dyDescent="0.2">
      <c r="A66" s="27"/>
      <c r="B66" s="6"/>
      <c r="C66" s="20"/>
      <c r="D66" s="19" t="str">
        <f t="shared" si="2"/>
        <v/>
      </c>
      <c r="E66" s="6"/>
      <c r="F66" s="20"/>
      <c r="G66" s="18" t="str">
        <f t="shared" ca="1" si="3"/>
        <v/>
      </c>
      <c r="H66" s="21"/>
      <c r="I66" s="6"/>
    </row>
    <row r="67" spans="1:9" x14ac:dyDescent="0.2">
      <c r="A67" s="27"/>
      <c r="B67" s="6"/>
      <c r="C67" s="20"/>
      <c r="D67" s="19" t="str">
        <f t="shared" si="2"/>
        <v/>
      </c>
      <c r="E67" s="6"/>
      <c r="F67" s="20"/>
      <c r="G67" s="18" t="str">
        <f t="shared" ca="1" si="3"/>
        <v/>
      </c>
      <c r="H67" s="21"/>
      <c r="I67" s="6"/>
    </row>
    <row r="68" spans="1:9" x14ac:dyDescent="0.2">
      <c r="A68" s="27"/>
      <c r="B68" s="6"/>
      <c r="C68" s="20"/>
      <c r="D68" s="19" t="str">
        <f t="shared" si="2"/>
        <v/>
      </c>
      <c r="E68" s="6"/>
      <c r="F68" s="20"/>
      <c r="G68" s="18" t="str">
        <f t="shared" ca="1" si="3"/>
        <v/>
      </c>
      <c r="H68" s="21"/>
      <c r="I68" s="6"/>
    </row>
    <row r="69" spans="1:9" x14ac:dyDescent="0.2">
      <c r="A69" s="27"/>
      <c r="B69" s="6"/>
      <c r="C69" s="20"/>
      <c r="D69" s="19" t="str">
        <f t="shared" si="2"/>
        <v/>
      </c>
      <c r="E69" s="6"/>
      <c r="F69" s="20"/>
      <c r="G69" s="18" t="str">
        <f t="shared" ca="1" si="3"/>
        <v/>
      </c>
      <c r="H69" s="21"/>
      <c r="I69" s="6"/>
    </row>
    <row r="70" spans="1:9" x14ac:dyDescent="0.2">
      <c r="A70" s="27"/>
      <c r="B70" s="6"/>
      <c r="C70" s="20"/>
      <c r="D70" s="19" t="str">
        <f t="shared" si="2"/>
        <v/>
      </c>
      <c r="E70" s="6"/>
      <c r="F70" s="20"/>
      <c r="G70" s="18" t="str">
        <f t="shared" ca="1" si="3"/>
        <v/>
      </c>
      <c r="H70" s="21"/>
      <c r="I70" s="6"/>
    </row>
    <row r="72" spans="1:9" x14ac:dyDescent="0.2">
      <c r="B72" s="28" t="s">
        <v>108</v>
      </c>
    </row>
  </sheetData>
  <conditionalFormatting sqref="B9:B70">
    <cfRule type="expression" dxfId="10" priority="5">
      <formula>$F9="Fait"</formula>
    </cfRule>
  </conditionalFormatting>
  <conditionalFormatting sqref="G9:G70">
    <cfRule type="cellIs" dxfId="9" priority="2" operator="equal">
      <formula>"En retard"</formula>
    </cfRule>
    <cfRule type="cellIs" dxfId="8" priority="3" operator="equal">
      <formula>"Cette semaine"</formula>
    </cfRule>
    <cfRule type="cellIs" dxfId="7" priority="4" operator="equal">
      <formula>"✓ Fait"</formula>
    </cfRule>
  </conditionalFormatting>
  <dataValidations count="1">
    <dataValidation type="list" allowBlank="1" sqref="F9:F70" xr:uid="{00000000-0002-0000-0100-000000000000}">
      <formula1>"À faire,En cours,Fait,N/A"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2124"/>
    <pageSetUpPr fitToPage="1"/>
  </sheetPr>
  <dimension ref="A1:P48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6640625" defaultRowHeight="15" x14ac:dyDescent="0.2"/>
  <cols>
    <col min="1" max="1" width="15" customWidth="1"/>
    <col min="2" max="3" width="24" customWidth="1"/>
    <col min="4" max="5" width="13" customWidth="1"/>
    <col min="6" max="6" width="14" customWidth="1"/>
    <col min="7" max="7" width="34" customWidth="1"/>
    <col min="8" max="9" width="28" customWidth="1"/>
    <col min="10" max="10" width="8" customWidth="1"/>
    <col min="11" max="11" width="9" customWidth="1"/>
    <col min="12" max="12" width="3" customWidth="1"/>
    <col min="13" max="13" width="16" customWidth="1"/>
    <col min="14" max="14" width="10" customWidth="1"/>
    <col min="15" max="16" width="15" customWidth="1"/>
  </cols>
  <sheetData>
    <row r="1" spans="1:16" ht="30" customHeight="1" x14ac:dyDescent="0.25">
      <c r="A1" s="2" t="s">
        <v>109</v>
      </c>
    </row>
    <row r="2" spans="1:16" x14ac:dyDescent="0.2">
      <c r="A2" s="3" t="s">
        <v>110</v>
      </c>
    </row>
    <row r="8" spans="1:16" ht="30" customHeight="1" x14ac:dyDescent="0.2">
      <c r="A8" s="15" t="s">
        <v>111</v>
      </c>
      <c r="B8" s="15" t="s">
        <v>112</v>
      </c>
      <c r="C8" s="15" t="s">
        <v>113</v>
      </c>
      <c r="D8" s="15" t="s">
        <v>114</v>
      </c>
      <c r="E8" s="15" t="s">
        <v>115</v>
      </c>
      <c r="F8" s="15" t="s">
        <v>116</v>
      </c>
      <c r="G8" s="15" t="s">
        <v>117</v>
      </c>
      <c r="H8" s="15" t="s">
        <v>118</v>
      </c>
      <c r="I8" s="15" t="s">
        <v>119</v>
      </c>
      <c r="J8" s="15" t="s">
        <v>120</v>
      </c>
      <c r="K8" s="15" t="s">
        <v>121</v>
      </c>
      <c r="M8" s="29" t="s">
        <v>122</v>
      </c>
      <c r="N8" s="29" t="s">
        <v>123</v>
      </c>
      <c r="O8" s="29" t="s">
        <v>124</v>
      </c>
      <c r="P8" s="29" t="s">
        <v>121</v>
      </c>
    </row>
    <row r="9" spans="1:16" ht="28" x14ac:dyDescent="0.2">
      <c r="A9" s="30" t="s">
        <v>125</v>
      </c>
      <c r="B9" s="30" t="s">
        <v>126</v>
      </c>
      <c r="C9" s="30" t="s">
        <v>127</v>
      </c>
      <c r="D9" s="31">
        <v>46366</v>
      </c>
      <c r="E9" s="32">
        <f t="shared" ref="E9:E48" si="0">IF(D9="","",D9+7)</f>
        <v>46373</v>
      </c>
      <c r="F9" s="33">
        <v>12400</v>
      </c>
      <c r="G9" s="30" t="s">
        <v>128</v>
      </c>
      <c r="H9" s="30" t="s">
        <v>129</v>
      </c>
      <c r="I9" s="30" t="s">
        <v>130</v>
      </c>
      <c r="J9" s="34">
        <v>4</v>
      </c>
      <c r="K9" s="34" t="s">
        <v>131</v>
      </c>
      <c r="M9" s="35" t="s">
        <v>125</v>
      </c>
      <c r="N9" s="18">
        <f t="shared" ref="N9:N18" si="1">COUNTIFS($A$9:$A$48,M9,$F$9:$F$48,"&lt;&gt;")</f>
        <v>1</v>
      </c>
      <c r="O9" s="36">
        <f t="shared" ref="O9:O18" si="2">IF(N9=0,"",_xlfn.MINIFS($F$9:$F$48,$A$9:$A$48,M9))</f>
        <v>12400</v>
      </c>
      <c r="P9" s="36">
        <f t="shared" ref="P9:P18" si="3">SUMIFS($F$9:$F$48,$A$9:$A$48,M9,$K$9:$K$48,"Oui")</f>
        <v>0</v>
      </c>
    </row>
    <row r="10" spans="1:16" x14ac:dyDescent="0.2">
      <c r="A10" s="6"/>
      <c r="B10" s="6"/>
      <c r="C10" s="6"/>
      <c r="D10" s="37"/>
      <c r="E10" s="19" t="str">
        <f t="shared" si="0"/>
        <v/>
      </c>
      <c r="F10" s="38"/>
      <c r="G10" s="6"/>
      <c r="H10" s="6"/>
      <c r="I10" s="6"/>
      <c r="J10" s="20"/>
      <c r="K10" s="20"/>
      <c r="M10" s="35" t="s">
        <v>132</v>
      </c>
      <c r="N10" s="18">
        <f t="shared" si="1"/>
        <v>0</v>
      </c>
      <c r="O10" s="36" t="str">
        <f t="shared" si="2"/>
        <v/>
      </c>
      <c r="P10" s="36">
        <f t="shared" si="3"/>
        <v>0</v>
      </c>
    </row>
    <row r="11" spans="1:16" x14ac:dyDescent="0.2">
      <c r="A11" s="6"/>
      <c r="B11" s="6"/>
      <c r="C11" s="6"/>
      <c r="D11" s="37"/>
      <c r="E11" s="19" t="str">
        <f t="shared" si="0"/>
        <v/>
      </c>
      <c r="F11" s="38"/>
      <c r="G11" s="6"/>
      <c r="H11" s="6"/>
      <c r="I11" s="6"/>
      <c r="J11" s="20"/>
      <c r="K11" s="20"/>
      <c r="M11" s="35" t="s">
        <v>133</v>
      </c>
      <c r="N11" s="18">
        <f t="shared" si="1"/>
        <v>0</v>
      </c>
      <c r="O11" s="36" t="str">
        <f t="shared" si="2"/>
        <v/>
      </c>
      <c r="P11" s="36">
        <f t="shared" si="3"/>
        <v>0</v>
      </c>
    </row>
    <row r="12" spans="1:16" x14ac:dyDescent="0.2">
      <c r="A12" s="6"/>
      <c r="B12" s="6"/>
      <c r="C12" s="6"/>
      <c r="D12" s="37"/>
      <c r="E12" s="19" t="str">
        <f t="shared" si="0"/>
        <v/>
      </c>
      <c r="F12" s="38"/>
      <c r="G12" s="6"/>
      <c r="H12" s="6"/>
      <c r="I12" s="6"/>
      <c r="J12" s="20"/>
      <c r="K12" s="20"/>
      <c r="M12" s="35" t="s">
        <v>134</v>
      </c>
      <c r="N12" s="18">
        <f t="shared" si="1"/>
        <v>0</v>
      </c>
      <c r="O12" s="36" t="str">
        <f t="shared" si="2"/>
        <v/>
      </c>
      <c r="P12" s="36">
        <f t="shared" si="3"/>
        <v>0</v>
      </c>
    </row>
    <row r="13" spans="1:16" x14ac:dyDescent="0.2">
      <c r="A13" s="6"/>
      <c r="B13" s="6"/>
      <c r="C13" s="6"/>
      <c r="D13" s="37"/>
      <c r="E13" s="19" t="str">
        <f t="shared" si="0"/>
        <v/>
      </c>
      <c r="F13" s="38"/>
      <c r="G13" s="6"/>
      <c r="H13" s="6"/>
      <c r="I13" s="6"/>
      <c r="J13" s="20"/>
      <c r="K13" s="20"/>
      <c r="M13" s="35" t="s">
        <v>135</v>
      </c>
      <c r="N13" s="18">
        <f t="shared" si="1"/>
        <v>0</v>
      </c>
      <c r="O13" s="36" t="str">
        <f t="shared" si="2"/>
        <v/>
      </c>
      <c r="P13" s="36">
        <f t="shared" si="3"/>
        <v>0</v>
      </c>
    </row>
    <row r="14" spans="1:16" x14ac:dyDescent="0.2">
      <c r="A14" s="6"/>
      <c r="B14" s="6"/>
      <c r="C14" s="6"/>
      <c r="D14" s="37"/>
      <c r="E14" s="19" t="str">
        <f t="shared" si="0"/>
        <v/>
      </c>
      <c r="F14" s="38"/>
      <c r="G14" s="6"/>
      <c r="H14" s="6"/>
      <c r="I14" s="6"/>
      <c r="J14" s="20"/>
      <c r="K14" s="20"/>
      <c r="M14" s="35" t="s">
        <v>136</v>
      </c>
      <c r="N14" s="18">
        <f t="shared" si="1"/>
        <v>0</v>
      </c>
      <c r="O14" s="36" t="str">
        <f t="shared" si="2"/>
        <v/>
      </c>
      <c r="P14" s="36">
        <f t="shared" si="3"/>
        <v>0</v>
      </c>
    </row>
    <row r="15" spans="1:16" x14ac:dyDescent="0.2">
      <c r="A15" s="6"/>
      <c r="B15" s="6"/>
      <c r="C15" s="6"/>
      <c r="D15" s="37"/>
      <c r="E15" s="19" t="str">
        <f t="shared" si="0"/>
        <v/>
      </c>
      <c r="F15" s="38"/>
      <c r="G15" s="6"/>
      <c r="H15" s="6"/>
      <c r="I15" s="6"/>
      <c r="J15" s="20"/>
      <c r="K15" s="20"/>
      <c r="M15" s="35" t="s">
        <v>137</v>
      </c>
      <c r="N15" s="18">
        <f t="shared" si="1"/>
        <v>0</v>
      </c>
      <c r="O15" s="36" t="str">
        <f t="shared" si="2"/>
        <v/>
      </c>
      <c r="P15" s="36">
        <f t="shared" si="3"/>
        <v>0</v>
      </c>
    </row>
    <row r="16" spans="1:16" x14ac:dyDescent="0.2">
      <c r="A16" s="6"/>
      <c r="B16" s="6"/>
      <c r="C16" s="6"/>
      <c r="D16" s="37"/>
      <c r="E16" s="19" t="str">
        <f t="shared" si="0"/>
        <v/>
      </c>
      <c r="F16" s="38"/>
      <c r="G16" s="6"/>
      <c r="H16" s="6"/>
      <c r="I16" s="6"/>
      <c r="J16" s="20"/>
      <c r="K16" s="20"/>
      <c r="M16" s="35" t="s">
        <v>138</v>
      </c>
      <c r="N16" s="18">
        <f t="shared" si="1"/>
        <v>0</v>
      </c>
      <c r="O16" s="36" t="str">
        <f t="shared" si="2"/>
        <v/>
      </c>
      <c r="P16" s="36">
        <f t="shared" si="3"/>
        <v>0</v>
      </c>
    </row>
    <row r="17" spans="1:16" x14ac:dyDescent="0.2">
      <c r="A17" s="6"/>
      <c r="B17" s="6"/>
      <c r="C17" s="6"/>
      <c r="D17" s="37"/>
      <c r="E17" s="19" t="str">
        <f t="shared" si="0"/>
        <v/>
      </c>
      <c r="F17" s="38"/>
      <c r="G17" s="6"/>
      <c r="H17" s="6"/>
      <c r="I17" s="6"/>
      <c r="J17" s="20"/>
      <c r="K17" s="20"/>
      <c r="M17" s="35" t="s">
        <v>139</v>
      </c>
      <c r="N17" s="18">
        <f t="shared" si="1"/>
        <v>0</v>
      </c>
      <c r="O17" s="36" t="str">
        <f t="shared" si="2"/>
        <v/>
      </c>
      <c r="P17" s="36">
        <f t="shared" si="3"/>
        <v>0</v>
      </c>
    </row>
    <row r="18" spans="1:16" x14ac:dyDescent="0.2">
      <c r="A18" s="6"/>
      <c r="B18" s="6"/>
      <c r="C18" s="6"/>
      <c r="D18" s="37"/>
      <c r="E18" s="19" t="str">
        <f t="shared" si="0"/>
        <v/>
      </c>
      <c r="F18" s="38"/>
      <c r="G18" s="6"/>
      <c r="H18" s="6"/>
      <c r="I18" s="6"/>
      <c r="J18" s="20"/>
      <c r="K18" s="20"/>
      <c r="M18" s="35" t="s">
        <v>140</v>
      </c>
      <c r="N18" s="18">
        <f t="shared" si="1"/>
        <v>0</v>
      </c>
      <c r="O18" s="36" t="str">
        <f t="shared" si="2"/>
        <v/>
      </c>
      <c r="P18" s="36">
        <f t="shared" si="3"/>
        <v>0</v>
      </c>
    </row>
    <row r="19" spans="1:16" x14ac:dyDescent="0.2">
      <c r="A19" s="6"/>
      <c r="B19" s="6"/>
      <c r="C19" s="6"/>
      <c r="D19" s="37"/>
      <c r="E19" s="19" t="str">
        <f t="shared" si="0"/>
        <v/>
      </c>
      <c r="F19" s="38"/>
      <c r="G19" s="6"/>
      <c r="H19" s="6"/>
      <c r="I19" s="6"/>
      <c r="J19" s="20"/>
      <c r="K19" s="20"/>
    </row>
    <row r="20" spans="1:16" x14ac:dyDescent="0.2">
      <c r="A20" s="6"/>
      <c r="B20" s="6"/>
      <c r="C20" s="6"/>
      <c r="D20" s="37"/>
      <c r="E20" s="19" t="str">
        <f t="shared" si="0"/>
        <v/>
      </c>
      <c r="F20" s="38"/>
      <c r="G20" s="6"/>
      <c r="H20" s="6"/>
      <c r="I20" s="6"/>
      <c r="J20" s="20"/>
      <c r="K20" s="20"/>
    </row>
    <row r="21" spans="1:16" x14ac:dyDescent="0.2">
      <c r="A21" s="6"/>
      <c r="B21" s="6"/>
      <c r="C21" s="6"/>
      <c r="D21" s="37"/>
      <c r="E21" s="19" t="str">
        <f t="shared" si="0"/>
        <v/>
      </c>
      <c r="F21" s="38"/>
      <c r="G21" s="6"/>
      <c r="H21" s="6"/>
      <c r="I21" s="6"/>
      <c r="J21" s="20"/>
      <c r="K21" s="20"/>
    </row>
    <row r="22" spans="1:16" x14ac:dyDescent="0.2">
      <c r="A22" s="6"/>
      <c r="B22" s="6"/>
      <c r="C22" s="6"/>
      <c r="D22" s="37"/>
      <c r="E22" s="19" t="str">
        <f t="shared" si="0"/>
        <v/>
      </c>
      <c r="F22" s="38"/>
      <c r="G22" s="6"/>
      <c r="H22" s="6"/>
      <c r="I22" s="6"/>
      <c r="J22" s="20"/>
      <c r="K22" s="20"/>
    </row>
    <row r="23" spans="1:16" x14ac:dyDescent="0.2">
      <c r="A23" s="6"/>
      <c r="B23" s="6"/>
      <c r="C23" s="6"/>
      <c r="D23" s="37"/>
      <c r="E23" s="19" t="str">
        <f t="shared" si="0"/>
        <v/>
      </c>
      <c r="F23" s="38"/>
      <c r="G23" s="6"/>
      <c r="H23" s="6"/>
      <c r="I23" s="6"/>
      <c r="J23" s="20"/>
      <c r="K23" s="20"/>
    </row>
    <row r="24" spans="1:16" x14ac:dyDescent="0.2">
      <c r="A24" s="6"/>
      <c r="B24" s="6"/>
      <c r="C24" s="6"/>
      <c r="D24" s="37"/>
      <c r="E24" s="19" t="str">
        <f t="shared" si="0"/>
        <v/>
      </c>
      <c r="F24" s="38"/>
      <c r="G24" s="6"/>
      <c r="H24" s="6"/>
      <c r="I24" s="6"/>
      <c r="J24" s="20"/>
      <c r="K24" s="20"/>
    </row>
    <row r="25" spans="1:16" x14ac:dyDescent="0.2">
      <c r="A25" s="6"/>
      <c r="B25" s="6"/>
      <c r="C25" s="6"/>
      <c r="D25" s="37"/>
      <c r="E25" s="19" t="str">
        <f t="shared" si="0"/>
        <v/>
      </c>
      <c r="F25" s="38"/>
      <c r="G25" s="6"/>
      <c r="H25" s="6"/>
      <c r="I25" s="6"/>
      <c r="J25" s="20"/>
      <c r="K25" s="20"/>
    </row>
    <row r="26" spans="1:16" x14ac:dyDescent="0.2">
      <c r="A26" s="6"/>
      <c r="B26" s="6"/>
      <c r="C26" s="6"/>
      <c r="D26" s="37"/>
      <c r="E26" s="19" t="str">
        <f t="shared" si="0"/>
        <v/>
      </c>
      <c r="F26" s="38"/>
      <c r="G26" s="6"/>
      <c r="H26" s="6"/>
      <c r="I26" s="6"/>
      <c r="J26" s="20"/>
      <c r="K26" s="20"/>
    </row>
    <row r="27" spans="1:16" x14ac:dyDescent="0.2">
      <c r="A27" s="6"/>
      <c r="B27" s="6"/>
      <c r="C27" s="6"/>
      <c r="D27" s="37"/>
      <c r="E27" s="19" t="str">
        <f t="shared" si="0"/>
        <v/>
      </c>
      <c r="F27" s="38"/>
      <c r="G27" s="6"/>
      <c r="H27" s="6"/>
      <c r="I27" s="6"/>
      <c r="J27" s="20"/>
      <c r="K27" s="20"/>
    </row>
    <row r="28" spans="1:16" x14ac:dyDescent="0.2">
      <c r="A28" s="6"/>
      <c r="B28" s="6"/>
      <c r="C28" s="6"/>
      <c r="D28" s="37"/>
      <c r="E28" s="19" t="str">
        <f t="shared" si="0"/>
        <v/>
      </c>
      <c r="F28" s="38"/>
      <c r="G28" s="6"/>
      <c r="H28" s="6"/>
      <c r="I28" s="6"/>
      <c r="J28" s="20"/>
      <c r="K28" s="20"/>
    </row>
    <row r="29" spans="1:16" x14ac:dyDescent="0.2">
      <c r="A29" s="6"/>
      <c r="B29" s="6"/>
      <c r="C29" s="6"/>
      <c r="D29" s="37"/>
      <c r="E29" s="19" t="str">
        <f t="shared" si="0"/>
        <v/>
      </c>
      <c r="F29" s="38"/>
      <c r="G29" s="6"/>
      <c r="H29" s="6"/>
      <c r="I29" s="6"/>
      <c r="J29" s="20"/>
      <c r="K29" s="20"/>
    </row>
    <row r="30" spans="1:16" x14ac:dyDescent="0.2">
      <c r="A30" s="6"/>
      <c r="B30" s="6"/>
      <c r="C30" s="6"/>
      <c r="D30" s="37"/>
      <c r="E30" s="19" t="str">
        <f t="shared" si="0"/>
        <v/>
      </c>
      <c r="F30" s="38"/>
      <c r="G30" s="6"/>
      <c r="H30" s="6"/>
      <c r="I30" s="6"/>
      <c r="J30" s="20"/>
      <c r="K30" s="20"/>
    </row>
    <row r="31" spans="1:16" x14ac:dyDescent="0.2">
      <c r="A31" s="6"/>
      <c r="B31" s="6"/>
      <c r="C31" s="6"/>
      <c r="D31" s="37"/>
      <c r="E31" s="19" t="str">
        <f t="shared" si="0"/>
        <v/>
      </c>
      <c r="F31" s="38"/>
      <c r="G31" s="6"/>
      <c r="H31" s="6"/>
      <c r="I31" s="6"/>
      <c r="J31" s="20"/>
      <c r="K31" s="20"/>
    </row>
    <row r="32" spans="1:16" x14ac:dyDescent="0.2">
      <c r="A32" s="6"/>
      <c r="B32" s="6"/>
      <c r="C32" s="6"/>
      <c r="D32" s="37"/>
      <c r="E32" s="19" t="str">
        <f t="shared" si="0"/>
        <v/>
      </c>
      <c r="F32" s="38"/>
      <c r="G32" s="6"/>
      <c r="H32" s="6"/>
      <c r="I32" s="6"/>
      <c r="J32" s="20"/>
      <c r="K32" s="20"/>
    </row>
    <row r="33" spans="1:11" x14ac:dyDescent="0.2">
      <c r="A33" s="6"/>
      <c r="B33" s="6"/>
      <c r="C33" s="6"/>
      <c r="D33" s="37"/>
      <c r="E33" s="19" t="str">
        <f t="shared" si="0"/>
        <v/>
      </c>
      <c r="F33" s="38"/>
      <c r="G33" s="6"/>
      <c r="H33" s="6"/>
      <c r="I33" s="6"/>
      <c r="J33" s="20"/>
      <c r="K33" s="20"/>
    </row>
    <row r="34" spans="1:11" x14ac:dyDescent="0.2">
      <c r="A34" s="6"/>
      <c r="B34" s="6"/>
      <c r="C34" s="6"/>
      <c r="D34" s="37"/>
      <c r="E34" s="19" t="str">
        <f t="shared" si="0"/>
        <v/>
      </c>
      <c r="F34" s="38"/>
      <c r="G34" s="6"/>
      <c r="H34" s="6"/>
      <c r="I34" s="6"/>
      <c r="J34" s="20"/>
      <c r="K34" s="20"/>
    </row>
    <row r="35" spans="1:11" x14ac:dyDescent="0.2">
      <c r="A35" s="6"/>
      <c r="B35" s="6"/>
      <c r="C35" s="6"/>
      <c r="D35" s="37"/>
      <c r="E35" s="19" t="str">
        <f t="shared" si="0"/>
        <v/>
      </c>
      <c r="F35" s="38"/>
      <c r="G35" s="6"/>
      <c r="H35" s="6"/>
      <c r="I35" s="6"/>
      <c r="J35" s="20"/>
      <c r="K35" s="20"/>
    </row>
    <row r="36" spans="1:11" x14ac:dyDescent="0.2">
      <c r="A36" s="6"/>
      <c r="B36" s="6"/>
      <c r="C36" s="6"/>
      <c r="D36" s="37"/>
      <c r="E36" s="19" t="str">
        <f t="shared" si="0"/>
        <v/>
      </c>
      <c r="F36" s="38"/>
      <c r="G36" s="6"/>
      <c r="H36" s="6"/>
      <c r="I36" s="6"/>
      <c r="J36" s="20"/>
      <c r="K36" s="20"/>
    </row>
    <row r="37" spans="1:11" x14ac:dyDescent="0.2">
      <c r="A37" s="6"/>
      <c r="B37" s="6"/>
      <c r="C37" s="6"/>
      <c r="D37" s="37"/>
      <c r="E37" s="19" t="str">
        <f t="shared" si="0"/>
        <v/>
      </c>
      <c r="F37" s="38"/>
      <c r="G37" s="6"/>
      <c r="H37" s="6"/>
      <c r="I37" s="6"/>
      <c r="J37" s="20"/>
      <c r="K37" s="20"/>
    </row>
    <row r="38" spans="1:11" x14ac:dyDescent="0.2">
      <c r="A38" s="6"/>
      <c r="B38" s="6"/>
      <c r="C38" s="6"/>
      <c r="D38" s="37"/>
      <c r="E38" s="19" t="str">
        <f t="shared" si="0"/>
        <v/>
      </c>
      <c r="F38" s="38"/>
      <c r="G38" s="6"/>
      <c r="H38" s="6"/>
      <c r="I38" s="6"/>
      <c r="J38" s="20"/>
      <c r="K38" s="20"/>
    </row>
    <row r="39" spans="1:11" x14ac:dyDescent="0.2">
      <c r="A39" s="6"/>
      <c r="B39" s="6"/>
      <c r="C39" s="6"/>
      <c r="D39" s="37"/>
      <c r="E39" s="19" t="str">
        <f t="shared" si="0"/>
        <v/>
      </c>
      <c r="F39" s="38"/>
      <c r="G39" s="6"/>
      <c r="H39" s="6"/>
      <c r="I39" s="6"/>
      <c r="J39" s="20"/>
      <c r="K39" s="20"/>
    </row>
    <row r="40" spans="1:11" x14ac:dyDescent="0.2">
      <c r="A40" s="6"/>
      <c r="B40" s="6"/>
      <c r="C40" s="6"/>
      <c r="D40" s="37"/>
      <c r="E40" s="19" t="str">
        <f t="shared" si="0"/>
        <v/>
      </c>
      <c r="F40" s="38"/>
      <c r="G40" s="6"/>
      <c r="H40" s="6"/>
      <c r="I40" s="6"/>
      <c r="J40" s="20"/>
      <c r="K40" s="20"/>
    </row>
    <row r="41" spans="1:11" x14ac:dyDescent="0.2">
      <c r="A41" s="6"/>
      <c r="B41" s="6"/>
      <c r="C41" s="6"/>
      <c r="D41" s="37"/>
      <c r="E41" s="19" t="str">
        <f t="shared" si="0"/>
        <v/>
      </c>
      <c r="F41" s="38"/>
      <c r="G41" s="6"/>
      <c r="H41" s="6"/>
      <c r="I41" s="6"/>
      <c r="J41" s="20"/>
      <c r="K41" s="20"/>
    </row>
    <row r="42" spans="1:11" x14ac:dyDescent="0.2">
      <c r="A42" s="6"/>
      <c r="B42" s="6"/>
      <c r="C42" s="6"/>
      <c r="D42" s="37"/>
      <c r="E42" s="19" t="str">
        <f t="shared" si="0"/>
        <v/>
      </c>
      <c r="F42" s="38"/>
      <c r="G42" s="6"/>
      <c r="H42" s="6"/>
      <c r="I42" s="6"/>
      <c r="J42" s="20"/>
      <c r="K42" s="20"/>
    </row>
    <row r="43" spans="1:11" x14ac:dyDescent="0.2">
      <c r="A43" s="6"/>
      <c r="B43" s="6"/>
      <c r="C43" s="6"/>
      <c r="D43" s="37"/>
      <c r="E43" s="19" t="str">
        <f t="shared" si="0"/>
        <v/>
      </c>
      <c r="F43" s="38"/>
      <c r="G43" s="6"/>
      <c r="H43" s="6"/>
      <c r="I43" s="6"/>
      <c r="J43" s="20"/>
      <c r="K43" s="20"/>
    </row>
    <row r="44" spans="1:11" x14ac:dyDescent="0.2">
      <c r="A44" s="6"/>
      <c r="B44" s="6"/>
      <c r="C44" s="6"/>
      <c r="D44" s="37"/>
      <c r="E44" s="19" t="str">
        <f t="shared" si="0"/>
        <v/>
      </c>
      <c r="F44" s="38"/>
      <c r="G44" s="6"/>
      <c r="H44" s="6"/>
      <c r="I44" s="6"/>
      <c r="J44" s="20"/>
      <c r="K44" s="20"/>
    </row>
    <row r="45" spans="1:11" x14ac:dyDescent="0.2">
      <c r="A45" s="6"/>
      <c r="B45" s="6"/>
      <c r="C45" s="6"/>
      <c r="D45" s="37"/>
      <c r="E45" s="19" t="str">
        <f t="shared" si="0"/>
        <v/>
      </c>
      <c r="F45" s="38"/>
      <c r="G45" s="6"/>
      <c r="H45" s="6"/>
      <c r="I45" s="6"/>
      <c r="J45" s="20"/>
      <c r="K45" s="20"/>
    </row>
    <row r="46" spans="1:11" x14ac:dyDescent="0.2">
      <c r="A46" s="6"/>
      <c r="B46" s="6"/>
      <c r="C46" s="6"/>
      <c r="D46" s="37"/>
      <c r="E46" s="19" t="str">
        <f t="shared" si="0"/>
        <v/>
      </c>
      <c r="F46" s="38"/>
      <c r="G46" s="6"/>
      <c r="H46" s="6"/>
      <c r="I46" s="6"/>
      <c r="J46" s="20"/>
      <c r="K46" s="20"/>
    </row>
    <row r="47" spans="1:11" x14ac:dyDescent="0.2">
      <c r="A47" s="6"/>
      <c r="B47" s="6"/>
      <c r="C47" s="6"/>
      <c r="D47" s="37"/>
      <c r="E47" s="19" t="str">
        <f t="shared" si="0"/>
        <v/>
      </c>
      <c r="F47" s="38"/>
      <c r="G47" s="6"/>
      <c r="H47" s="6"/>
      <c r="I47" s="6"/>
      <c r="J47" s="20"/>
      <c r="K47" s="20"/>
    </row>
    <row r="48" spans="1:11" x14ac:dyDescent="0.2">
      <c r="A48" s="6"/>
      <c r="B48" s="6"/>
      <c r="C48" s="6"/>
      <c r="D48" s="37"/>
      <c r="E48" s="19" t="str">
        <f t="shared" si="0"/>
        <v/>
      </c>
      <c r="F48" s="38"/>
      <c r="G48" s="6"/>
      <c r="H48" s="6"/>
      <c r="I48" s="6"/>
      <c r="J48" s="20"/>
      <c r="K48" s="20"/>
    </row>
  </sheetData>
  <conditionalFormatting sqref="A9:K48">
    <cfRule type="expression" dxfId="6" priority="2">
      <formula>$K9="Oui"</formula>
    </cfRule>
  </conditionalFormatting>
  <dataValidations count="3">
    <dataValidation type="list" allowBlank="1" sqref="A9:A48" xr:uid="{00000000-0002-0000-0200-000000000000}">
      <formula1>"Lieu,Hébergement,Restauration,Transport,Animation,Technique,Intervenants,Communication,Assurance,Autre"</formula1>
      <formula2>0</formula2>
    </dataValidation>
    <dataValidation type="list" allowBlank="1" sqref="J9:J48" xr:uid="{00000000-0002-0000-0200-000001000000}">
      <formula1>"1,2,3,4,5"</formula1>
      <formula2>0</formula2>
    </dataValidation>
    <dataValidation type="list" allowBlank="1" sqref="K9:K48" xr:uid="{00000000-0002-0000-0200-000002000000}">
      <formula1>"Oui,Non"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E2124"/>
  </sheetPr>
  <dimension ref="A1:H21"/>
  <sheetViews>
    <sheetView showGridLines="0" zoomScaleNormal="100" workbookViewId="0">
      <pane ySplit="8" topLeftCell="A9" activePane="bottomLeft" state="frozen"/>
      <selection pane="bottomLeft"/>
    </sheetView>
  </sheetViews>
  <sheetFormatPr baseColWidth="10" defaultColWidth="8.6640625" defaultRowHeight="15" x14ac:dyDescent="0.2"/>
  <cols>
    <col min="1" max="1" width="18" customWidth="1"/>
    <col min="2" max="2" width="34" customWidth="1"/>
    <col min="3" max="3" width="15" customWidth="1"/>
    <col min="4" max="4" width="17" customWidth="1"/>
    <col min="5" max="5" width="15" customWidth="1"/>
    <col min="6" max="6" width="13" customWidth="1"/>
    <col min="7" max="7" width="11" customWidth="1"/>
    <col min="8" max="8" width="34" customWidth="1"/>
  </cols>
  <sheetData>
    <row r="1" spans="1:8" ht="30" customHeight="1" x14ac:dyDescent="0.25">
      <c r="A1" s="2" t="s">
        <v>141</v>
      </c>
    </row>
    <row r="2" spans="1:8" x14ac:dyDescent="0.2">
      <c r="A2" s="3" t="s">
        <v>142</v>
      </c>
    </row>
    <row r="4" spans="1:8" ht="16" x14ac:dyDescent="0.2">
      <c r="B4" s="8" t="s">
        <v>143</v>
      </c>
      <c r="C4" s="39"/>
      <c r="E4" s="8" t="s">
        <v>144</v>
      </c>
      <c r="F4" s="40" t="str">
        <f>IF(C4="","",C4-C19)</f>
        <v/>
      </c>
    </row>
    <row r="5" spans="1:8" ht="16" x14ac:dyDescent="0.2">
      <c r="B5" s="8" t="s">
        <v>25</v>
      </c>
      <c r="C5" s="41">
        <f>Rétroplanning!C6</f>
        <v>80</v>
      </c>
      <c r="E5" s="8" t="s">
        <v>145</v>
      </c>
      <c r="F5" s="40">
        <f>IF(OR(C5="",C5=0),"",C19/C5)</f>
        <v>0</v>
      </c>
    </row>
    <row r="6" spans="1:8" ht="16" x14ac:dyDescent="0.2">
      <c r="B6" s="8" t="s">
        <v>146</v>
      </c>
      <c r="C6" s="42">
        <v>0.05</v>
      </c>
      <c r="E6" s="8" t="s">
        <v>147</v>
      </c>
      <c r="F6" s="40" t="str">
        <f>IF(OR(C5="",C5=0,E19=0),"",E19/C5)</f>
        <v/>
      </c>
    </row>
    <row r="8" spans="1:8" ht="30" customHeight="1" x14ac:dyDescent="0.2">
      <c r="A8" s="15" t="s">
        <v>148</v>
      </c>
      <c r="B8" s="15" t="s">
        <v>149</v>
      </c>
      <c r="C8" s="15" t="s">
        <v>150</v>
      </c>
      <c r="D8" s="15" t="s">
        <v>151</v>
      </c>
      <c r="E8" s="15" t="s">
        <v>152</v>
      </c>
      <c r="F8" s="15" t="s">
        <v>153</v>
      </c>
      <c r="G8" s="15" t="s">
        <v>154</v>
      </c>
      <c r="H8" s="15" t="s">
        <v>155</v>
      </c>
    </row>
    <row r="9" spans="1:8" x14ac:dyDescent="0.2">
      <c r="A9" s="43" t="s">
        <v>125</v>
      </c>
      <c r="B9" s="6" t="s">
        <v>156</v>
      </c>
      <c r="C9" s="38"/>
      <c r="D9" s="44">
        <f>SUMIFS(Prestataires!$F$9:$F$48,Prestataires!$A$9:$A$48,A9,Prestataires!$K$9:$K$48,"Oui")</f>
        <v>0</v>
      </c>
      <c r="E9" s="38"/>
      <c r="F9" s="44" t="str">
        <f t="shared" ref="F9:F18" si="0">IF(E9="","",E9-C9)</f>
        <v/>
      </c>
      <c r="G9" s="45" t="str">
        <f t="shared" ref="G9:G18" si="1">IF(OR(E9="",C9="",C9=0),"",(E9-C9)/C9)</f>
        <v/>
      </c>
      <c r="H9" s="6"/>
    </row>
    <row r="10" spans="1:8" x14ac:dyDescent="0.2">
      <c r="A10" s="43" t="s">
        <v>132</v>
      </c>
      <c r="B10" s="6" t="s">
        <v>157</v>
      </c>
      <c r="C10" s="38"/>
      <c r="D10" s="44">
        <f>SUMIFS(Prestataires!$F$9:$F$48,Prestataires!$A$9:$A$48,A10,Prestataires!$K$9:$K$48,"Oui")</f>
        <v>0</v>
      </c>
      <c r="E10" s="38"/>
      <c r="F10" s="44" t="str">
        <f t="shared" si="0"/>
        <v/>
      </c>
      <c r="G10" s="45" t="str">
        <f t="shared" si="1"/>
        <v/>
      </c>
      <c r="H10" s="6"/>
    </row>
    <row r="11" spans="1:8" x14ac:dyDescent="0.2">
      <c r="A11" s="43" t="s">
        <v>133</v>
      </c>
      <c r="B11" s="6" t="s">
        <v>158</v>
      </c>
      <c r="C11" s="38"/>
      <c r="D11" s="44">
        <f>SUMIFS(Prestataires!$F$9:$F$48,Prestataires!$A$9:$A$48,A11,Prestataires!$K$9:$K$48,"Oui")</f>
        <v>0</v>
      </c>
      <c r="E11" s="38"/>
      <c r="F11" s="44" t="str">
        <f t="shared" si="0"/>
        <v/>
      </c>
      <c r="G11" s="45" t="str">
        <f t="shared" si="1"/>
        <v/>
      </c>
      <c r="H11" s="6"/>
    </row>
    <row r="12" spans="1:8" x14ac:dyDescent="0.2">
      <c r="A12" s="43" t="s">
        <v>134</v>
      </c>
      <c r="B12" s="6" t="s">
        <v>159</v>
      </c>
      <c r="C12" s="38"/>
      <c r="D12" s="44">
        <f>SUMIFS(Prestataires!$F$9:$F$48,Prestataires!$A$9:$A$48,A12,Prestataires!$K$9:$K$48,"Oui")</f>
        <v>0</v>
      </c>
      <c r="E12" s="38"/>
      <c r="F12" s="44" t="str">
        <f t="shared" si="0"/>
        <v/>
      </c>
      <c r="G12" s="45" t="str">
        <f t="shared" si="1"/>
        <v/>
      </c>
      <c r="H12" s="6"/>
    </row>
    <row r="13" spans="1:8" x14ac:dyDescent="0.2">
      <c r="A13" s="43" t="s">
        <v>135</v>
      </c>
      <c r="B13" s="6" t="s">
        <v>160</v>
      </c>
      <c r="C13" s="38"/>
      <c r="D13" s="44">
        <f>SUMIFS(Prestataires!$F$9:$F$48,Prestataires!$A$9:$A$48,A13,Prestataires!$K$9:$K$48,"Oui")</f>
        <v>0</v>
      </c>
      <c r="E13" s="38"/>
      <c r="F13" s="44" t="str">
        <f t="shared" si="0"/>
        <v/>
      </c>
      <c r="G13" s="45" t="str">
        <f t="shared" si="1"/>
        <v/>
      </c>
      <c r="H13" s="6"/>
    </row>
    <row r="14" spans="1:8" x14ac:dyDescent="0.2">
      <c r="A14" s="43" t="s">
        <v>136</v>
      </c>
      <c r="B14" s="6" t="s">
        <v>161</v>
      </c>
      <c r="C14" s="38"/>
      <c r="D14" s="44">
        <f>SUMIFS(Prestataires!$F$9:$F$48,Prestataires!$A$9:$A$48,A14,Prestataires!$K$9:$K$48,"Oui")</f>
        <v>0</v>
      </c>
      <c r="E14" s="38"/>
      <c r="F14" s="44" t="str">
        <f t="shared" si="0"/>
        <v/>
      </c>
      <c r="G14" s="45" t="str">
        <f t="shared" si="1"/>
        <v/>
      </c>
      <c r="H14" s="6"/>
    </row>
    <row r="15" spans="1:8" x14ac:dyDescent="0.2">
      <c r="A15" s="43" t="s">
        <v>137</v>
      </c>
      <c r="B15" s="6" t="s">
        <v>162</v>
      </c>
      <c r="C15" s="38"/>
      <c r="D15" s="44">
        <f>SUMIFS(Prestataires!$F$9:$F$48,Prestataires!$A$9:$A$48,A15,Prestataires!$K$9:$K$48,"Oui")</f>
        <v>0</v>
      </c>
      <c r="E15" s="38"/>
      <c r="F15" s="44" t="str">
        <f t="shared" si="0"/>
        <v/>
      </c>
      <c r="G15" s="45" t="str">
        <f t="shared" si="1"/>
        <v/>
      </c>
      <c r="H15" s="6"/>
    </row>
    <row r="16" spans="1:8" x14ac:dyDescent="0.2">
      <c r="A16" s="43" t="s">
        <v>138</v>
      </c>
      <c r="B16" s="6" t="s">
        <v>163</v>
      </c>
      <c r="C16" s="38"/>
      <c r="D16" s="44">
        <f>SUMIFS(Prestataires!$F$9:$F$48,Prestataires!$A$9:$A$48,A16,Prestataires!$K$9:$K$48,"Oui")</f>
        <v>0</v>
      </c>
      <c r="E16" s="38"/>
      <c r="F16" s="44" t="str">
        <f t="shared" si="0"/>
        <v/>
      </c>
      <c r="G16" s="45" t="str">
        <f t="shared" si="1"/>
        <v/>
      </c>
      <c r="H16" s="6"/>
    </row>
    <row r="17" spans="1:8" x14ac:dyDescent="0.2">
      <c r="A17" s="43" t="s">
        <v>139</v>
      </c>
      <c r="B17" s="6" t="s">
        <v>164</v>
      </c>
      <c r="C17" s="38"/>
      <c r="D17" s="44">
        <f>SUMIFS(Prestataires!$F$9:$F$48,Prestataires!$A$9:$A$48,A17,Prestataires!$K$9:$K$48,"Oui")</f>
        <v>0</v>
      </c>
      <c r="E17" s="38"/>
      <c r="F17" s="44" t="str">
        <f t="shared" si="0"/>
        <v/>
      </c>
      <c r="G17" s="45" t="str">
        <f t="shared" si="1"/>
        <v/>
      </c>
      <c r="H17" s="6"/>
    </row>
    <row r="18" spans="1:8" x14ac:dyDescent="0.2">
      <c r="A18" s="43" t="s">
        <v>165</v>
      </c>
      <c r="B18" s="6" t="s">
        <v>166</v>
      </c>
      <c r="C18" s="44">
        <f>ROUND(SUM(C9:C17)*$C$6,0)</f>
        <v>0</v>
      </c>
      <c r="D18" s="44"/>
      <c r="E18" s="38"/>
      <c r="F18" s="44" t="str">
        <f t="shared" si="0"/>
        <v/>
      </c>
      <c r="G18" s="45" t="str">
        <f t="shared" si="1"/>
        <v/>
      </c>
      <c r="H18" s="6"/>
    </row>
    <row r="19" spans="1:8" x14ac:dyDescent="0.2">
      <c r="A19" s="46" t="s">
        <v>167</v>
      </c>
      <c r="B19" s="46"/>
      <c r="C19" s="47">
        <f>SUM(C9:C18)</f>
        <v>0</v>
      </c>
      <c r="D19" s="47">
        <f>SUM(D9:D18)</f>
        <v>0</v>
      </c>
      <c r="E19" s="47">
        <f>SUM(E9:E18)</f>
        <v>0</v>
      </c>
      <c r="F19" s="47" t="str">
        <f>IF(E19=0,"",E19-C19)</f>
        <v/>
      </c>
      <c r="G19" s="48" t="str">
        <f>IF(OR(E19=0,C19=0),"",(E19-C19)/C19)</f>
        <v/>
      </c>
      <c r="H19" s="46"/>
    </row>
    <row r="21" spans="1:8" x14ac:dyDescent="0.2">
      <c r="A21" s="28" t="s">
        <v>168</v>
      </c>
    </row>
  </sheetData>
  <conditionalFormatting sqref="F4">
    <cfRule type="cellIs" dxfId="5" priority="4" operator="lessThan">
      <formula>0</formula>
    </cfRule>
  </conditionalFormatting>
  <conditionalFormatting sqref="F9:F18">
    <cfRule type="cellIs" dxfId="4" priority="2" operator="greaterThan">
      <formula>0</formula>
    </cfRule>
    <cfRule type="cellIs" dxfId="3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E2124"/>
  </sheetPr>
  <dimension ref="A1:L60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G6" sqref="G6"/>
    </sheetView>
  </sheetViews>
  <sheetFormatPr baseColWidth="10" defaultColWidth="8.6640625" defaultRowHeight="15" x14ac:dyDescent="0.2"/>
  <cols>
    <col min="1" max="1" width="5" customWidth="1"/>
    <col min="2" max="2" width="18" customWidth="1"/>
    <col min="3" max="3" width="15" customWidth="1"/>
    <col min="4" max="4" width="26" customWidth="1"/>
    <col min="5" max="5" width="15" customWidth="1"/>
    <col min="6" max="6" width="12" customWidth="1"/>
    <col min="7" max="7" width="24" customWidth="1"/>
    <col min="8" max="8" width="15" customWidth="1"/>
    <col min="9" max="9" width="14" customWidth="1"/>
    <col min="10" max="10" width="16" customWidth="1"/>
    <col min="11" max="11" width="12" customWidth="1"/>
    <col min="12" max="12" width="24" customWidth="1"/>
  </cols>
  <sheetData>
    <row r="1" spans="1:12" ht="30" customHeight="1" x14ac:dyDescent="0.25">
      <c r="A1" s="2" t="s">
        <v>169</v>
      </c>
    </row>
    <row r="2" spans="1:12" x14ac:dyDescent="0.2">
      <c r="A2" s="3" t="s">
        <v>170</v>
      </c>
    </row>
    <row r="3" spans="1:12" ht="31.5" customHeight="1" x14ac:dyDescent="0.2">
      <c r="A3" s="1" t="s">
        <v>171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2" ht="16" x14ac:dyDescent="0.2">
      <c r="A5" s="8" t="s">
        <v>172</v>
      </c>
      <c r="B5" s="12">
        <f>COUNTA(B9:B58)</f>
        <v>1</v>
      </c>
      <c r="C5" s="8" t="s">
        <v>131</v>
      </c>
      <c r="D5" s="12">
        <f>COUNTIF(F9:F58,"Non")</f>
        <v>0</v>
      </c>
      <c r="E5" s="8" t="s">
        <v>173</v>
      </c>
      <c r="F5" s="14">
        <f>IFERROR((B6+D5)/B5,0)</f>
        <v>1</v>
      </c>
    </row>
    <row r="6" spans="1:12" ht="16" x14ac:dyDescent="0.2">
      <c r="A6" s="8" t="s">
        <v>174</v>
      </c>
      <c r="B6" s="12">
        <f>COUNTIF(F9:F58,"Oui")</f>
        <v>1</v>
      </c>
      <c r="C6" s="8" t="s">
        <v>175</v>
      </c>
      <c r="D6" s="12">
        <f>B5-B6-D5</f>
        <v>0</v>
      </c>
      <c r="E6" s="8" t="s">
        <v>176</v>
      </c>
      <c r="F6" s="12">
        <f>COUNTIF(G9:G58,"?*")-COUNTIF(G9:G58,"Aucun")</f>
        <v>1</v>
      </c>
    </row>
    <row r="8" spans="1:12" ht="30" customHeight="1" x14ac:dyDescent="0.2">
      <c r="A8" s="15" t="s">
        <v>177</v>
      </c>
      <c r="B8" s="15" t="s">
        <v>178</v>
      </c>
      <c r="C8" s="15" t="s">
        <v>179</v>
      </c>
      <c r="D8" s="15" t="s">
        <v>180</v>
      </c>
      <c r="E8" s="15" t="s">
        <v>181</v>
      </c>
      <c r="F8" s="15" t="s">
        <v>182</v>
      </c>
      <c r="G8" s="15" t="s">
        <v>183</v>
      </c>
      <c r="H8" s="15" t="s">
        <v>134</v>
      </c>
      <c r="I8" s="15" t="s">
        <v>184</v>
      </c>
      <c r="J8" s="15" t="s">
        <v>185</v>
      </c>
      <c r="K8" s="15" t="s">
        <v>186</v>
      </c>
      <c r="L8" s="15" t="s">
        <v>34</v>
      </c>
    </row>
    <row r="9" spans="1:12" ht="28" x14ac:dyDescent="0.2">
      <c r="A9" s="49">
        <v>1</v>
      </c>
      <c r="B9" s="30" t="s">
        <v>187</v>
      </c>
      <c r="C9" s="30" t="s">
        <v>188</v>
      </c>
      <c r="D9" s="30" t="s">
        <v>189</v>
      </c>
      <c r="E9" s="30" t="s">
        <v>190</v>
      </c>
      <c r="F9" s="34" t="s">
        <v>174</v>
      </c>
      <c r="G9" s="30" t="s">
        <v>191</v>
      </c>
      <c r="H9" s="34" t="s">
        <v>192</v>
      </c>
      <c r="I9" s="34" t="s">
        <v>193</v>
      </c>
      <c r="J9" s="30" t="s">
        <v>194</v>
      </c>
      <c r="K9" s="31"/>
      <c r="L9" s="30" t="s">
        <v>195</v>
      </c>
    </row>
    <row r="10" spans="1:12" x14ac:dyDescent="0.2">
      <c r="A10" s="49">
        <v>2</v>
      </c>
      <c r="B10" s="6"/>
      <c r="C10" s="6"/>
      <c r="D10" s="6"/>
      <c r="E10" s="6"/>
      <c r="F10" s="20"/>
      <c r="G10" s="6"/>
      <c r="H10" s="20"/>
      <c r="I10" s="20"/>
      <c r="J10" s="6"/>
      <c r="K10" s="37"/>
      <c r="L10" s="6"/>
    </row>
    <row r="11" spans="1:12" x14ac:dyDescent="0.2">
      <c r="A11" s="49">
        <v>3</v>
      </c>
      <c r="B11" s="6"/>
      <c r="C11" s="6"/>
      <c r="D11" s="6"/>
      <c r="E11" s="6"/>
      <c r="F11" s="20"/>
      <c r="G11" s="6"/>
      <c r="H11" s="20"/>
      <c r="I11" s="20"/>
      <c r="J11" s="6"/>
      <c r="K11" s="37"/>
      <c r="L11" s="6"/>
    </row>
    <row r="12" spans="1:12" x14ac:dyDescent="0.2">
      <c r="A12" s="49">
        <v>4</v>
      </c>
      <c r="B12" s="6"/>
      <c r="C12" s="6"/>
      <c r="D12" s="6"/>
      <c r="E12" s="6"/>
      <c r="F12" s="20"/>
      <c r="G12" s="6"/>
      <c r="H12" s="20"/>
      <c r="I12" s="20"/>
      <c r="J12" s="6"/>
      <c r="K12" s="37"/>
      <c r="L12" s="6"/>
    </row>
    <row r="13" spans="1:12" x14ac:dyDescent="0.2">
      <c r="A13" s="49">
        <v>5</v>
      </c>
      <c r="B13" s="6"/>
      <c r="C13" s="6"/>
      <c r="D13" s="6"/>
      <c r="E13" s="6"/>
      <c r="F13" s="20"/>
      <c r="G13" s="6"/>
      <c r="H13" s="20"/>
      <c r="I13" s="20"/>
      <c r="J13" s="6"/>
      <c r="K13" s="37"/>
      <c r="L13" s="6"/>
    </row>
    <row r="14" spans="1:12" x14ac:dyDescent="0.2">
      <c r="A14" s="49">
        <v>6</v>
      </c>
      <c r="B14" s="6"/>
      <c r="C14" s="6"/>
      <c r="D14" s="6"/>
      <c r="E14" s="6"/>
      <c r="F14" s="20"/>
      <c r="G14" s="6"/>
      <c r="H14" s="20"/>
      <c r="I14" s="20"/>
      <c r="J14" s="6"/>
      <c r="K14" s="37"/>
      <c r="L14" s="6"/>
    </row>
    <row r="15" spans="1:12" x14ac:dyDescent="0.2">
      <c r="A15" s="49">
        <v>7</v>
      </c>
      <c r="B15" s="6"/>
      <c r="C15" s="6"/>
      <c r="D15" s="6"/>
      <c r="E15" s="6"/>
      <c r="F15" s="20"/>
      <c r="G15" s="6"/>
      <c r="H15" s="20"/>
      <c r="I15" s="20"/>
      <c r="J15" s="6"/>
      <c r="K15" s="37"/>
      <c r="L15" s="6"/>
    </row>
    <row r="16" spans="1:12" x14ac:dyDescent="0.2">
      <c r="A16" s="49">
        <v>8</v>
      </c>
      <c r="B16" s="6"/>
      <c r="C16" s="6"/>
      <c r="D16" s="6"/>
      <c r="E16" s="6"/>
      <c r="F16" s="20"/>
      <c r="G16" s="6"/>
      <c r="H16" s="20"/>
      <c r="I16" s="20"/>
      <c r="J16" s="6"/>
      <c r="K16" s="37"/>
      <c r="L16" s="6"/>
    </row>
    <row r="17" spans="1:12" x14ac:dyDescent="0.2">
      <c r="A17" s="49">
        <v>9</v>
      </c>
      <c r="B17" s="6"/>
      <c r="C17" s="6"/>
      <c r="D17" s="6"/>
      <c r="E17" s="6"/>
      <c r="F17" s="20"/>
      <c r="G17" s="6"/>
      <c r="H17" s="20"/>
      <c r="I17" s="20"/>
      <c r="J17" s="6"/>
      <c r="K17" s="37"/>
      <c r="L17" s="6"/>
    </row>
    <row r="18" spans="1:12" x14ac:dyDescent="0.2">
      <c r="A18" s="49">
        <v>10</v>
      </c>
      <c r="B18" s="6"/>
      <c r="C18" s="6"/>
      <c r="D18" s="6"/>
      <c r="E18" s="6"/>
      <c r="F18" s="20"/>
      <c r="G18" s="6"/>
      <c r="H18" s="20"/>
      <c r="I18" s="20"/>
      <c r="J18" s="6"/>
      <c r="K18" s="37"/>
      <c r="L18" s="6"/>
    </row>
    <row r="19" spans="1:12" x14ac:dyDescent="0.2">
      <c r="A19" s="49">
        <v>11</v>
      </c>
      <c r="B19" s="6"/>
      <c r="C19" s="6"/>
      <c r="D19" s="6"/>
      <c r="E19" s="6"/>
      <c r="F19" s="20"/>
      <c r="G19" s="6"/>
      <c r="H19" s="20"/>
      <c r="I19" s="20"/>
      <c r="J19" s="6"/>
      <c r="K19" s="37"/>
      <c r="L19" s="6"/>
    </row>
    <row r="20" spans="1:12" x14ac:dyDescent="0.2">
      <c r="A20" s="49">
        <v>12</v>
      </c>
      <c r="B20" s="6"/>
      <c r="C20" s="6"/>
      <c r="D20" s="6"/>
      <c r="E20" s="6"/>
      <c r="F20" s="20"/>
      <c r="G20" s="6"/>
      <c r="H20" s="20"/>
      <c r="I20" s="20"/>
      <c r="J20" s="6"/>
      <c r="K20" s="37"/>
      <c r="L20" s="6"/>
    </row>
    <row r="21" spans="1:12" x14ac:dyDescent="0.2">
      <c r="A21" s="49">
        <v>13</v>
      </c>
      <c r="B21" s="6"/>
      <c r="C21" s="6"/>
      <c r="D21" s="6"/>
      <c r="E21" s="6"/>
      <c r="F21" s="20"/>
      <c r="G21" s="6"/>
      <c r="H21" s="20"/>
      <c r="I21" s="20"/>
      <c r="J21" s="6"/>
      <c r="K21" s="37"/>
      <c r="L21" s="6"/>
    </row>
    <row r="22" spans="1:12" x14ac:dyDescent="0.2">
      <c r="A22" s="49">
        <v>14</v>
      </c>
      <c r="B22" s="6"/>
      <c r="C22" s="6"/>
      <c r="D22" s="6"/>
      <c r="E22" s="6"/>
      <c r="F22" s="20"/>
      <c r="G22" s="6"/>
      <c r="H22" s="20"/>
      <c r="I22" s="20"/>
      <c r="J22" s="6"/>
      <c r="K22" s="37"/>
      <c r="L22" s="6"/>
    </row>
    <row r="23" spans="1:12" x14ac:dyDescent="0.2">
      <c r="A23" s="49">
        <v>15</v>
      </c>
      <c r="B23" s="6"/>
      <c r="C23" s="6"/>
      <c r="D23" s="6"/>
      <c r="E23" s="6"/>
      <c r="F23" s="20"/>
      <c r="G23" s="6"/>
      <c r="H23" s="20"/>
      <c r="I23" s="20"/>
      <c r="J23" s="6"/>
      <c r="K23" s="37"/>
      <c r="L23" s="6"/>
    </row>
    <row r="24" spans="1:12" x14ac:dyDescent="0.2">
      <c r="A24" s="49">
        <v>16</v>
      </c>
      <c r="B24" s="6"/>
      <c r="C24" s="6"/>
      <c r="D24" s="6"/>
      <c r="E24" s="6"/>
      <c r="F24" s="20"/>
      <c r="G24" s="6"/>
      <c r="H24" s="20"/>
      <c r="I24" s="20"/>
      <c r="J24" s="6"/>
      <c r="K24" s="37"/>
      <c r="L24" s="6"/>
    </row>
    <row r="25" spans="1:12" x14ac:dyDescent="0.2">
      <c r="A25" s="49">
        <v>17</v>
      </c>
      <c r="B25" s="6"/>
      <c r="C25" s="6"/>
      <c r="D25" s="6"/>
      <c r="E25" s="6"/>
      <c r="F25" s="20"/>
      <c r="G25" s="6"/>
      <c r="H25" s="20"/>
      <c r="I25" s="20"/>
      <c r="J25" s="6"/>
      <c r="K25" s="37"/>
      <c r="L25" s="6"/>
    </row>
    <row r="26" spans="1:12" x14ac:dyDescent="0.2">
      <c r="A26" s="49">
        <v>18</v>
      </c>
      <c r="B26" s="6"/>
      <c r="C26" s="6"/>
      <c r="D26" s="6"/>
      <c r="E26" s="6"/>
      <c r="F26" s="20"/>
      <c r="G26" s="6"/>
      <c r="H26" s="20"/>
      <c r="I26" s="20"/>
      <c r="J26" s="6"/>
      <c r="K26" s="37"/>
      <c r="L26" s="6"/>
    </row>
    <row r="27" spans="1:12" x14ac:dyDescent="0.2">
      <c r="A27" s="49">
        <v>19</v>
      </c>
      <c r="B27" s="6"/>
      <c r="C27" s="6"/>
      <c r="D27" s="6"/>
      <c r="E27" s="6"/>
      <c r="F27" s="20"/>
      <c r="G27" s="6"/>
      <c r="H27" s="20"/>
      <c r="I27" s="20"/>
      <c r="J27" s="6"/>
      <c r="K27" s="37"/>
      <c r="L27" s="6"/>
    </row>
    <row r="28" spans="1:12" x14ac:dyDescent="0.2">
      <c r="A28" s="49">
        <v>20</v>
      </c>
      <c r="B28" s="6"/>
      <c r="C28" s="6"/>
      <c r="D28" s="6"/>
      <c r="E28" s="6"/>
      <c r="F28" s="20"/>
      <c r="G28" s="6"/>
      <c r="H28" s="20"/>
      <c r="I28" s="20"/>
      <c r="J28" s="6"/>
      <c r="K28" s="37"/>
      <c r="L28" s="6"/>
    </row>
    <row r="29" spans="1:12" x14ac:dyDescent="0.2">
      <c r="A29" s="49">
        <v>21</v>
      </c>
      <c r="B29" s="6"/>
      <c r="C29" s="6"/>
      <c r="D29" s="6"/>
      <c r="E29" s="6"/>
      <c r="F29" s="20"/>
      <c r="G29" s="6"/>
      <c r="H29" s="20"/>
      <c r="I29" s="20"/>
      <c r="J29" s="6"/>
      <c r="K29" s="37"/>
      <c r="L29" s="6"/>
    </row>
    <row r="30" spans="1:12" x14ac:dyDescent="0.2">
      <c r="A30" s="49">
        <v>22</v>
      </c>
      <c r="B30" s="6"/>
      <c r="C30" s="6"/>
      <c r="D30" s="6"/>
      <c r="E30" s="6"/>
      <c r="F30" s="20"/>
      <c r="G30" s="6"/>
      <c r="H30" s="20"/>
      <c r="I30" s="20"/>
      <c r="J30" s="6"/>
      <c r="K30" s="37"/>
      <c r="L30" s="6"/>
    </row>
    <row r="31" spans="1:12" x14ac:dyDescent="0.2">
      <c r="A31" s="49">
        <v>23</v>
      </c>
      <c r="B31" s="6"/>
      <c r="C31" s="6"/>
      <c r="D31" s="6"/>
      <c r="E31" s="6"/>
      <c r="F31" s="20"/>
      <c r="G31" s="6"/>
      <c r="H31" s="20"/>
      <c r="I31" s="20"/>
      <c r="J31" s="6"/>
      <c r="K31" s="37"/>
      <c r="L31" s="6"/>
    </row>
    <row r="32" spans="1:12" x14ac:dyDescent="0.2">
      <c r="A32" s="49">
        <v>24</v>
      </c>
      <c r="B32" s="6"/>
      <c r="C32" s="6"/>
      <c r="D32" s="6"/>
      <c r="E32" s="6"/>
      <c r="F32" s="20"/>
      <c r="G32" s="6"/>
      <c r="H32" s="20"/>
      <c r="I32" s="20"/>
      <c r="J32" s="6"/>
      <c r="K32" s="37"/>
      <c r="L32" s="6"/>
    </row>
    <row r="33" spans="1:12" x14ac:dyDescent="0.2">
      <c r="A33" s="49">
        <v>25</v>
      </c>
      <c r="B33" s="6"/>
      <c r="C33" s="6"/>
      <c r="D33" s="6"/>
      <c r="E33" s="6"/>
      <c r="F33" s="20"/>
      <c r="G33" s="6"/>
      <c r="H33" s="20"/>
      <c r="I33" s="20"/>
      <c r="J33" s="6"/>
      <c r="K33" s="37"/>
      <c r="L33" s="6"/>
    </row>
    <row r="34" spans="1:12" x14ac:dyDescent="0.2">
      <c r="A34" s="49">
        <v>26</v>
      </c>
      <c r="B34" s="6"/>
      <c r="C34" s="6"/>
      <c r="D34" s="6"/>
      <c r="E34" s="6"/>
      <c r="F34" s="20"/>
      <c r="G34" s="6"/>
      <c r="H34" s="20"/>
      <c r="I34" s="20"/>
      <c r="J34" s="6"/>
      <c r="K34" s="37"/>
      <c r="L34" s="6"/>
    </row>
    <row r="35" spans="1:12" x14ac:dyDescent="0.2">
      <c r="A35" s="49">
        <v>27</v>
      </c>
      <c r="B35" s="6"/>
      <c r="C35" s="6"/>
      <c r="D35" s="6"/>
      <c r="E35" s="6"/>
      <c r="F35" s="20"/>
      <c r="G35" s="6"/>
      <c r="H35" s="20"/>
      <c r="I35" s="20"/>
      <c r="J35" s="6"/>
      <c r="K35" s="37"/>
      <c r="L35" s="6"/>
    </row>
    <row r="36" spans="1:12" x14ac:dyDescent="0.2">
      <c r="A36" s="49">
        <v>28</v>
      </c>
      <c r="B36" s="6"/>
      <c r="C36" s="6"/>
      <c r="D36" s="6"/>
      <c r="E36" s="6"/>
      <c r="F36" s="20"/>
      <c r="G36" s="6"/>
      <c r="H36" s="20"/>
      <c r="I36" s="20"/>
      <c r="J36" s="6"/>
      <c r="K36" s="37"/>
      <c r="L36" s="6"/>
    </row>
    <row r="37" spans="1:12" x14ac:dyDescent="0.2">
      <c r="A37" s="49">
        <v>29</v>
      </c>
      <c r="B37" s="6"/>
      <c r="C37" s="6"/>
      <c r="D37" s="6"/>
      <c r="E37" s="6"/>
      <c r="F37" s="20"/>
      <c r="G37" s="6"/>
      <c r="H37" s="20"/>
      <c r="I37" s="20"/>
      <c r="J37" s="6"/>
      <c r="K37" s="37"/>
      <c r="L37" s="6"/>
    </row>
    <row r="38" spans="1:12" x14ac:dyDescent="0.2">
      <c r="A38" s="49">
        <v>30</v>
      </c>
      <c r="B38" s="6"/>
      <c r="C38" s="6"/>
      <c r="D38" s="6"/>
      <c r="E38" s="6"/>
      <c r="F38" s="20"/>
      <c r="G38" s="6"/>
      <c r="H38" s="20"/>
      <c r="I38" s="20"/>
      <c r="J38" s="6"/>
      <c r="K38" s="37"/>
      <c r="L38" s="6"/>
    </row>
    <row r="39" spans="1:12" x14ac:dyDescent="0.2">
      <c r="A39" s="49">
        <v>31</v>
      </c>
      <c r="B39" s="6"/>
      <c r="C39" s="6"/>
      <c r="D39" s="6"/>
      <c r="E39" s="6"/>
      <c r="F39" s="20"/>
      <c r="G39" s="6"/>
      <c r="H39" s="20"/>
      <c r="I39" s="20"/>
      <c r="J39" s="6"/>
      <c r="K39" s="37"/>
      <c r="L39" s="6"/>
    </row>
    <row r="40" spans="1:12" x14ac:dyDescent="0.2">
      <c r="A40" s="49">
        <v>32</v>
      </c>
      <c r="B40" s="6"/>
      <c r="C40" s="6"/>
      <c r="D40" s="6"/>
      <c r="E40" s="6"/>
      <c r="F40" s="20"/>
      <c r="G40" s="6"/>
      <c r="H40" s="20"/>
      <c r="I40" s="20"/>
      <c r="J40" s="6"/>
      <c r="K40" s="37"/>
      <c r="L40" s="6"/>
    </row>
    <row r="41" spans="1:12" x14ac:dyDescent="0.2">
      <c r="A41" s="49">
        <v>33</v>
      </c>
      <c r="B41" s="6"/>
      <c r="C41" s="6"/>
      <c r="D41" s="6"/>
      <c r="E41" s="6"/>
      <c r="F41" s="20"/>
      <c r="G41" s="6"/>
      <c r="H41" s="20"/>
      <c r="I41" s="20"/>
      <c r="J41" s="6"/>
      <c r="K41" s="37"/>
      <c r="L41" s="6"/>
    </row>
    <row r="42" spans="1:12" x14ac:dyDescent="0.2">
      <c r="A42" s="49">
        <v>34</v>
      </c>
      <c r="B42" s="6"/>
      <c r="C42" s="6"/>
      <c r="D42" s="6"/>
      <c r="E42" s="6"/>
      <c r="F42" s="20"/>
      <c r="G42" s="6"/>
      <c r="H42" s="20"/>
      <c r="I42" s="20"/>
      <c r="J42" s="6"/>
      <c r="K42" s="37"/>
      <c r="L42" s="6"/>
    </row>
    <row r="43" spans="1:12" x14ac:dyDescent="0.2">
      <c r="A43" s="49">
        <v>35</v>
      </c>
      <c r="B43" s="6"/>
      <c r="C43" s="6"/>
      <c r="D43" s="6"/>
      <c r="E43" s="6"/>
      <c r="F43" s="20"/>
      <c r="G43" s="6"/>
      <c r="H43" s="20"/>
      <c r="I43" s="20"/>
      <c r="J43" s="6"/>
      <c r="K43" s="37"/>
      <c r="L43" s="6"/>
    </row>
    <row r="44" spans="1:12" x14ac:dyDescent="0.2">
      <c r="A44" s="49">
        <v>36</v>
      </c>
      <c r="B44" s="6"/>
      <c r="C44" s="6"/>
      <c r="D44" s="6"/>
      <c r="E44" s="6"/>
      <c r="F44" s="20"/>
      <c r="G44" s="6"/>
      <c r="H44" s="20"/>
      <c r="I44" s="20"/>
      <c r="J44" s="6"/>
      <c r="K44" s="37"/>
      <c r="L44" s="6"/>
    </row>
    <row r="45" spans="1:12" x14ac:dyDescent="0.2">
      <c r="A45" s="49">
        <v>37</v>
      </c>
      <c r="B45" s="6"/>
      <c r="C45" s="6"/>
      <c r="D45" s="6"/>
      <c r="E45" s="6"/>
      <c r="F45" s="20"/>
      <c r="G45" s="6"/>
      <c r="H45" s="20"/>
      <c r="I45" s="20"/>
      <c r="J45" s="6"/>
      <c r="K45" s="37"/>
      <c r="L45" s="6"/>
    </row>
    <row r="46" spans="1:12" x14ac:dyDescent="0.2">
      <c r="A46" s="49">
        <v>38</v>
      </c>
      <c r="B46" s="6"/>
      <c r="C46" s="6"/>
      <c r="D46" s="6"/>
      <c r="E46" s="6"/>
      <c r="F46" s="20"/>
      <c r="G46" s="6"/>
      <c r="H46" s="20"/>
      <c r="I46" s="20"/>
      <c r="J46" s="6"/>
      <c r="K46" s="37"/>
      <c r="L46" s="6"/>
    </row>
    <row r="47" spans="1:12" x14ac:dyDescent="0.2">
      <c r="A47" s="49">
        <v>39</v>
      </c>
      <c r="B47" s="6"/>
      <c r="C47" s="6"/>
      <c r="D47" s="6"/>
      <c r="E47" s="6"/>
      <c r="F47" s="20"/>
      <c r="G47" s="6"/>
      <c r="H47" s="20"/>
      <c r="I47" s="20"/>
      <c r="J47" s="6"/>
      <c r="K47" s="37"/>
      <c r="L47" s="6"/>
    </row>
    <row r="48" spans="1:12" x14ac:dyDescent="0.2">
      <c r="A48" s="49">
        <v>40</v>
      </c>
      <c r="B48" s="6"/>
      <c r="C48" s="6"/>
      <c r="D48" s="6"/>
      <c r="E48" s="6"/>
      <c r="F48" s="20"/>
      <c r="G48" s="6"/>
      <c r="H48" s="20"/>
      <c r="I48" s="20"/>
      <c r="J48" s="6"/>
      <c r="K48" s="37"/>
      <c r="L48" s="6"/>
    </row>
    <row r="49" spans="1:12" x14ac:dyDescent="0.2">
      <c r="A49" s="49">
        <v>41</v>
      </c>
      <c r="B49" s="6"/>
      <c r="C49" s="6"/>
      <c r="D49" s="6"/>
      <c r="E49" s="6"/>
      <c r="F49" s="20"/>
      <c r="G49" s="6"/>
      <c r="H49" s="20"/>
      <c r="I49" s="20"/>
      <c r="J49" s="6"/>
      <c r="K49" s="37"/>
      <c r="L49" s="6"/>
    </row>
    <row r="50" spans="1:12" x14ac:dyDescent="0.2">
      <c r="A50" s="49">
        <v>42</v>
      </c>
      <c r="B50" s="6"/>
      <c r="C50" s="6"/>
      <c r="D50" s="6"/>
      <c r="E50" s="6"/>
      <c r="F50" s="20"/>
      <c r="G50" s="6"/>
      <c r="H50" s="20"/>
      <c r="I50" s="20"/>
      <c r="J50" s="6"/>
      <c r="K50" s="37"/>
      <c r="L50" s="6"/>
    </row>
    <row r="51" spans="1:12" x14ac:dyDescent="0.2">
      <c r="A51" s="49">
        <v>43</v>
      </c>
      <c r="B51" s="6"/>
      <c r="C51" s="6"/>
      <c r="D51" s="6"/>
      <c r="E51" s="6"/>
      <c r="F51" s="20"/>
      <c r="G51" s="6"/>
      <c r="H51" s="20"/>
      <c r="I51" s="20"/>
      <c r="J51" s="6"/>
      <c r="K51" s="37"/>
      <c r="L51" s="6"/>
    </row>
    <row r="52" spans="1:12" x14ac:dyDescent="0.2">
      <c r="A52" s="49">
        <v>44</v>
      </c>
      <c r="B52" s="6"/>
      <c r="C52" s="6"/>
      <c r="D52" s="6"/>
      <c r="E52" s="6"/>
      <c r="F52" s="20"/>
      <c r="G52" s="6"/>
      <c r="H52" s="20"/>
      <c r="I52" s="20"/>
      <c r="J52" s="6"/>
      <c r="K52" s="37"/>
      <c r="L52" s="6"/>
    </row>
    <row r="53" spans="1:12" x14ac:dyDescent="0.2">
      <c r="A53" s="49">
        <v>45</v>
      </c>
      <c r="B53" s="6"/>
      <c r="C53" s="6"/>
      <c r="D53" s="6"/>
      <c r="E53" s="6"/>
      <c r="F53" s="20"/>
      <c r="G53" s="6"/>
      <c r="H53" s="20"/>
      <c r="I53" s="20"/>
      <c r="J53" s="6"/>
      <c r="K53" s="37"/>
      <c r="L53" s="6"/>
    </row>
    <row r="54" spans="1:12" x14ac:dyDescent="0.2">
      <c r="A54" s="49">
        <v>46</v>
      </c>
      <c r="B54" s="6"/>
      <c r="C54" s="6"/>
      <c r="D54" s="6"/>
      <c r="E54" s="6"/>
      <c r="F54" s="20"/>
      <c r="G54" s="6"/>
      <c r="H54" s="20"/>
      <c r="I54" s="20"/>
      <c r="J54" s="6"/>
      <c r="K54" s="37"/>
      <c r="L54" s="6"/>
    </row>
    <row r="55" spans="1:12" x14ac:dyDescent="0.2">
      <c r="A55" s="49">
        <v>47</v>
      </c>
      <c r="B55" s="6"/>
      <c r="C55" s="6"/>
      <c r="D55" s="6"/>
      <c r="E55" s="6"/>
      <c r="F55" s="20"/>
      <c r="G55" s="6"/>
      <c r="H55" s="20"/>
      <c r="I55" s="20"/>
      <c r="J55" s="6"/>
      <c r="K55" s="37"/>
      <c r="L55" s="6"/>
    </row>
    <row r="56" spans="1:12" x14ac:dyDescent="0.2">
      <c r="A56" s="49">
        <v>48</v>
      </c>
      <c r="B56" s="6"/>
      <c r="C56" s="6"/>
      <c r="D56" s="6"/>
      <c r="E56" s="6"/>
      <c r="F56" s="20"/>
      <c r="G56" s="6"/>
      <c r="H56" s="20"/>
      <c r="I56" s="20"/>
      <c r="J56" s="6"/>
      <c r="K56" s="37"/>
      <c r="L56" s="6"/>
    </row>
    <row r="57" spans="1:12" x14ac:dyDescent="0.2">
      <c r="A57" s="49">
        <v>49</v>
      </c>
      <c r="B57" s="6"/>
      <c r="C57" s="6"/>
      <c r="D57" s="6"/>
      <c r="E57" s="6"/>
      <c r="F57" s="20"/>
      <c r="G57" s="6"/>
      <c r="H57" s="20"/>
      <c r="I57" s="20"/>
      <c r="J57" s="6"/>
      <c r="K57" s="37"/>
      <c r="L57" s="6"/>
    </row>
    <row r="58" spans="1:12" x14ac:dyDescent="0.2">
      <c r="A58" s="49">
        <v>50</v>
      </c>
      <c r="B58" s="6"/>
      <c r="C58" s="6"/>
      <c r="D58" s="6"/>
      <c r="E58" s="6"/>
      <c r="F58" s="20"/>
      <c r="G58" s="6"/>
      <c r="H58" s="20"/>
      <c r="I58" s="20"/>
      <c r="J58" s="6"/>
      <c r="K58" s="37"/>
      <c r="L58" s="6"/>
    </row>
    <row r="60" spans="1:12" x14ac:dyDescent="0.2">
      <c r="B60" s="28" t="s">
        <v>196</v>
      </c>
    </row>
  </sheetData>
  <mergeCells count="1">
    <mergeCell ref="A3:K3"/>
  </mergeCells>
  <conditionalFormatting sqref="F9:F58">
    <cfRule type="cellIs" dxfId="2" priority="2" operator="equal">
      <formula>"Oui"</formula>
    </cfRule>
    <cfRule type="cellIs" dxfId="1" priority="3" operator="equal">
      <formula>"Non"</formula>
    </cfRule>
    <cfRule type="cellIs" dxfId="0" priority="4" operator="equal">
      <formula>"En attente"</formula>
    </cfRule>
  </conditionalFormatting>
  <dataValidations count="3">
    <dataValidation type="list" allowBlank="1" sqref="F9:F58" xr:uid="{00000000-0002-0000-0400-000000000000}">
      <formula1>"Oui,Non,En attente"</formula1>
      <formula2>0</formula2>
    </dataValidation>
    <dataValidation type="list" allowBlank="1" sqref="H9:H58" xr:uid="{00000000-0002-0000-0400-000001000000}">
      <formula1>"Car groupe,Train,Voiture perso,Sur place"</formula1>
      <formula2>0</formula2>
    </dataValidation>
    <dataValidation type="list" allowBlank="1" sqref="I9:I58" xr:uid="{00000000-0002-0000-0400-000002000000}">
      <formula1>"Individuelle,Partagée,Sans nuitée"</formula1>
      <formula2>0</formula2>
    </dataValidation>
  </dataValidations>
  <hyperlinks>
    <hyperlink ref="A3" r:id="rId1" xr:uid="{00000000-0004-0000-0400-000000000000}"/>
  </hyperlinks>
  <pageMargins left="0.75" right="0.75" top="1" bottom="1" header="0.511811023622047" footer="0.511811023622047"/>
  <pageSetup paperSize="9" orientation="portrait" horizontalDpi="300" verticalDpi="30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Mode d'emploi</vt:lpstr>
      <vt:lpstr>Rétroplanning</vt:lpstr>
      <vt:lpstr>Prestataires</vt:lpstr>
      <vt:lpstr>Budget</vt:lpstr>
      <vt:lpstr>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Fabien Ribeyre</cp:lastModifiedBy>
  <cp:revision>0</cp:revision>
  <dcterms:created xsi:type="dcterms:W3CDTF">2026-09-22T22:18:50Z</dcterms:created>
  <dcterms:modified xsi:type="dcterms:W3CDTF">2026-09-23T11:24:45Z</dcterms:modified>
  <dc:language>en-US</dc:language>
</cp:coreProperties>
</file>